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23040" windowHeight="9336" activeTab="0"/>
  </bookViews>
  <sheets>
    <sheet name="Orçamento (desonerado)" sheetId="1" r:id="rId1"/>
    <sheet name="Orçamento (rascunho)" sheetId="2" state="hidden" r:id="rId2"/>
    <sheet name="Cronograma" sheetId="3" r:id="rId3"/>
    <sheet name="Composições" sheetId="4" state="hidden" r:id="rId4"/>
    <sheet name="COMPOSIÇÃO" sheetId="5" r:id="rId5"/>
    <sheet name="Plan1" sheetId="6" r:id="rId6"/>
  </sheets>
  <definedNames>
    <definedName name="_xlfn.CONCAT" hidden="1">#NAME?</definedName>
    <definedName name="_xlfn_CONCAT">#N/A</definedName>
    <definedName name="_xlnm.Print_Titles" localSheetId="3">'Composições'!$1:$5</definedName>
    <definedName name="_xlnm.Print_Titles" localSheetId="0">'Orçamento (desonerado)'!$1:$6</definedName>
    <definedName name="_xlnm.Print_Titles" localSheetId="1">'Orçamento (rascunho)'!$1:$5</definedName>
  </definedNames>
  <calcPr fullCalcOnLoad="1"/>
</workbook>
</file>

<file path=xl/sharedStrings.xml><?xml version="1.0" encoding="utf-8"?>
<sst xmlns="http://schemas.openxmlformats.org/spreadsheetml/2006/main" count="591" uniqueCount="372">
  <si>
    <t>Obra:</t>
  </si>
  <si>
    <t>PAVIMENTAÇÃO EM BLOCO INTERTRAVADO</t>
  </si>
  <si>
    <t>Contrato de Repasse: 847531/2017/MAPA</t>
  </si>
  <si>
    <t>Local:</t>
  </si>
  <si>
    <t>Comunidade do Hilário</t>
  </si>
  <si>
    <t>RRT: 7027891</t>
  </si>
  <si>
    <t>Data:</t>
  </si>
  <si>
    <t>item</t>
  </si>
  <si>
    <t>código</t>
  </si>
  <si>
    <t>descrição</t>
  </si>
  <si>
    <t>quant.</t>
  </si>
  <si>
    <t>unid.</t>
  </si>
  <si>
    <t>custo unit.</t>
  </si>
  <si>
    <t>custo total</t>
  </si>
  <si>
    <t>preço unit.</t>
  </si>
  <si>
    <t>preço total</t>
  </si>
  <si>
    <t>1.1</t>
  </si>
  <si>
    <t>m²</t>
  </si>
  <si>
    <t>1.2</t>
  </si>
  <si>
    <t>SINAPI 92407</t>
  </si>
  <si>
    <t>Execução de via em piso intertravado, com bloco 16 faces, de 22x11x10cm, em via com largura de 8,00m</t>
  </si>
  <si>
    <t>1.3</t>
  </si>
  <si>
    <t>SINAPI 92402</t>
  </si>
  <si>
    <t>1.4</t>
  </si>
  <si>
    <t>SINAPI 94274</t>
  </si>
  <si>
    <t>Assentamento de guia (meio-fio) em trecho curvo, confeccionada em concreto pré-fabricado, para vias urbanas</t>
  </si>
  <si>
    <t>m</t>
  </si>
  <si>
    <t>1.5</t>
  </si>
  <si>
    <t>SINAPI 72947</t>
  </si>
  <si>
    <t>Sinalização horizontal com tinta retrorrefletiva a base de resina acrílica com microesferas de vidro</t>
  </si>
  <si>
    <t>un</t>
  </si>
  <si>
    <t>subtotal</t>
  </si>
  <si>
    <t>CUSTO TOTAL DA OBRA</t>
  </si>
  <si>
    <t>BDI DA OBRA</t>
  </si>
  <si>
    <t>PREÇO TOTAL DA OBRA</t>
  </si>
  <si>
    <t>Steeven Ávila, arquiteto e urbanista</t>
  </si>
  <si>
    <t>*Valor de referência: SINAPI dezembro de 2018.</t>
  </si>
  <si>
    <t>Dirceu Pinho Machado, prefeito municipal</t>
  </si>
  <si>
    <t>28 de maio de 2018</t>
  </si>
  <si>
    <t>SINAPI 00004813</t>
  </si>
  <si>
    <t>Placa de obra em chapa galvanizada</t>
  </si>
  <si>
    <t>Execução de passeio em piso intertravado, com bloco 16 faces, de 22x116cm, em passeio com largura de 1,20m</t>
  </si>
  <si>
    <t>TOTAL DA OBRA</t>
  </si>
  <si>
    <t>BDI</t>
  </si>
  <si>
    <t>*Valor de referência: SINAPI março de 2018.</t>
  </si>
  <si>
    <t>etapa</t>
  </si>
  <si>
    <t>29 de maio de 2019</t>
  </si>
  <si>
    <t>PMDPA 0001</t>
  </si>
  <si>
    <t>Piso podotátil de concreto, direcional e alerta, 40x40x2,5cm, assentado sobre argamassa regularizadora</t>
  </si>
  <si>
    <t>00036178</t>
  </si>
  <si>
    <t>piso podotátil de concreto, direcional e alerta, 40x40x2,5cm</t>
  </si>
  <si>
    <t>00000371</t>
  </si>
  <si>
    <t>argamassa industrializada multiuso, para revestimentos internos e externos e assentamento de blocos diversos</t>
  </si>
  <si>
    <t>kg</t>
  </si>
  <si>
    <t>pedreiro com encargos complementares</t>
  </si>
  <si>
    <t>h</t>
  </si>
  <si>
    <t>servente com encargos complementares</t>
  </si>
  <si>
    <t>total do serviço</t>
  </si>
  <si>
    <t xml:space="preserve">ART: </t>
  </si>
  <si>
    <t>m³</t>
  </si>
  <si>
    <t>total com BDI</t>
  </si>
  <si>
    <t>Jonas Leffa Schawnck, Responsável Técnico</t>
  </si>
  <si>
    <t>CAU: A169774-9</t>
  </si>
  <si>
    <t>Execução de escritório em canteiro de obra em chapa de madeira compensada</t>
  </si>
  <si>
    <t>Engenheiro civil de obra pleno com encargos complementares</t>
  </si>
  <si>
    <t>1.10</t>
  </si>
  <si>
    <t>Referência</t>
  </si>
  <si>
    <t>Código</t>
  </si>
  <si>
    <t>Item</t>
  </si>
  <si>
    <t>Unid</t>
  </si>
  <si>
    <t>Coef.</t>
  </si>
  <si>
    <t>Preço unit.</t>
  </si>
  <si>
    <t>Preço total</t>
  </si>
  <si>
    <t>Composição</t>
  </si>
  <si>
    <t>UNI</t>
  </si>
  <si>
    <t>SINAPI</t>
  </si>
  <si>
    <t>TOTAL DO ITEM:</t>
  </si>
  <si>
    <t>MERCADO</t>
  </si>
  <si>
    <t xml:space="preserve"> </t>
  </si>
  <si>
    <t>*Valor de referência: SINAPI abril de 2022.</t>
  </si>
  <si>
    <t xml:space="preserve">MATERIAS </t>
  </si>
  <si>
    <t>preço</t>
  </si>
  <si>
    <t>mes1/%</t>
  </si>
  <si>
    <t>mes2/%</t>
  </si>
  <si>
    <t>mes3/%</t>
  </si>
  <si>
    <t>Jonas Schwanck</t>
  </si>
  <si>
    <t>Arquiteto e Urbanista</t>
  </si>
  <si>
    <t>Escadaria e calçada da prefeitura</t>
  </si>
  <si>
    <t>AV. Central</t>
  </si>
  <si>
    <t>001</t>
  </si>
  <si>
    <t>Prefeito Municipal</t>
  </si>
  <si>
    <t>Alexandre Model Evaldt Prefeito</t>
  </si>
  <si>
    <t>Muro de pedra de alicerce (TIJOLETA)</t>
  </si>
  <si>
    <t>01 de agosto de 2022</t>
  </si>
  <si>
    <t>SINAPI/INSUMO</t>
  </si>
  <si>
    <t xml:space="preserve">LIXAMENTO DE PAREDE </t>
  </si>
  <si>
    <t>PINTOR COM ENCARGOS COMPLEMENTARES</t>
  </si>
  <si>
    <t>LIXA EM FOLHA PARA PAREDE OU MADEIRA, NUMERO 120, COR VERMELHA</t>
  </si>
  <si>
    <t xml:space="preserve">SERVIÇOS INICIAIS </t>
  </si>
  <si>
    <t>2.1</t>
  </si>
  <si>
    <t>2.2</t>
  </si>
  <si>
    <t>2.3</t>
  </si>
  <si>
    <t>2.4</t>
  </si>
  <si>
    <t>3.1</t>
  </si>
  <si>
    <t>5.1</t>
  </si>
  <si>
    <t xml:space="preserve">1. SERVIÇOS INICIAIS </t>
  </si>
  <si>
    <t>UND</t>
  </si>
  <si>
    <t>4.1</t>
  </si>
  <si>
    <t>2.5</t>
  </si>
  <si>
    <t>4.2</t>
  </si>
  <si>
    <t>4.3</t>
  </si>
  <si>
    <t>Jonas Leffa Schwanck</t>
  </si>
  <si>
    <t>3.2</t>
  </si>
  <si>
    <t>Placa de obra em chapa galvanizada adesivada</t>
  </si>
  <si>
    <t>CUSTO UNID. S/BDI</t>
  </si>
  <si>
    <t>UNID.</t>
  </si>
  <si>
    <t>QUANT.</t>
  </si>
  <si>
    <t>CUSTO TOTAL</t>
  </si>
  <si>
    <t>CUSTO UNID. C/BDI</t>
  </si>
  <si>
    <t>93358</t>
  </si>
  <si>
    <t>ESCAVAÇÃO MANUAL DE VALA COM PROFUNDIDADE MENOR OU IGUAL A 1,30 M. AF_02/2 M3</t>
  </si>
  <si>
    <t>MARCAÇÃO DE PONTOS EM GABARITO OU CAVALETE. AF_10/2018</t>
  </si>
  <si>
    <t>100651</t>
  </si>
  <si>
    <t>FABRICAÇÃO, MONTAGEM E DESMONTAGEM DE FÔRMA PARA VIGA BALDRAME, EM MADEIRA M2 SERRADA, E=25 MM, 4 UTILIZAÇÕES. AF_06/2017</t>
  </si>
  <si>
    <t>96536</t>
  </si>
  <si>
    <t>ARMAÇÃO DE PILAR OU VIGA DE ESTRUTURA CONVENCIONAL DE CONCRETO ARMADO UTIL KG IZANDO AÇO CA-50 DE 10,0 MM - MONTAGEM. AF_06/2022</t>
  </si>
  <si>
    <t>ARMAÇÃO DE PILAR OU VIGA DE ESTRUTURA CONVENCIONAL DE CONCRETO ARMADO UTIL KG IZANDO AÇO CA-60 DE 5,0 MM - MONTAGEM. AF_06/2022</t>
  </si>
  <si>
    <t>2.6</t>
  </si>
  <si>
    <t>103325</t>
  </si>
  <si>
    <t>2.7</t>
  </si>
  <si>
    <t>87904</t>
  </si>
  <si>
    <t>87529</t>
  </si>
  <si>
    <t>FUNDAÇÃO</t>
  </si>
  <si>
    <t>IMPERMEABILIZAÇÃO DE SUPERFÍCIE COM EMULSÃO ASFÁLTICA, 2 DEMÃOS AF_06/2018 M2</t>
  </si>
  <si>
    <t xml:space="preserve">REVESTIMENTO INTERNO E EXTERNO </t>
  </si>
  <si>
    <t>3.3</t>
  </si>
  <si>
    <t>3.4</t>
  </si>
  <si>
    <t>87257</t>
  </si>
  <si>
    <t>3.5</t>
  </si>
  <si>
    <t>87271</t>
  </si>
  <si>
    <t>94570</t>
  </si>
  <si>
    <t>94569</t>
  </si>
  <si>
    <t>und.</t>
  </si>
  <si>
    <t>4.4</t>
  </si>
  <si>
    <t>3.6</t>
  </si>
  <si>
    <t>LOÇAS E METAIS</t>
  </si>
  <si>
    <t>86915</t>
  </si>
  <si>
    <t>UND.</t>
  </si>
  <si>
    <t>5.2</t>
  </si>
  <si>
    <t>5.3</t>
  </si>
  <si>
    <t>86883</t>
  </si>
  <si>
    <t>5.4</t>
  </si>
  <si>
    <t>100870</t>
  </si>
  <si>
    <t xml:space="preserve">PINTURA </t>
  </si>
  <si>
    <t>M²</t>
  </si>
  <si>
    <t>6.1</t>
  </si>
  <si>
    <t>APLICAÇÃO DE FUNDO SELADOR ACRÍLICO EM PAREDES, UMA DEMÃO. AF_06/2014 M2</t>
  </si>
  <si>
    <t>6.3</t>
  </si>
  <si>
    <t xml:space="preserve">HIDRAULICA </t>
  </si>
  <si>
    <t>M</t>
  </si>
  <si>
    <t>7.1</t>
  </si>
  <si>
    <t>7.2</t>
  </si>
  <si>
    <t>7.3</t>
  </si>
  <si>
    <t xml:space="preserve">TANQUE SÉPTICO CIRCULAR, EM CONCRETO PRÉ-MOLDADO, DIÂMETRO INTERNO = 1,10 UN, ALTURA INTERNA = 2,50 M, VOLUME ÚTIL: 2138,2 L (PARA 5 CONTRIBUINTES).
</t>
  </si>
  <si>
    <t>UNd.</t>
  </si>
  <si>
    <t>ISTALACOES ELETRICAS- 220V</t>
  </si>
  <si>
    <t>8.1</t>
  </si>
  <si>
    <t xml:space="preserve">QUADRO DE DISTRIBUIÇÃO DE ENERGIA EM CHAPA DE AÇO GALVANIZADO, DE EMBUTIR, UM COM BARRAMENTO TRIFÁSICO, PARA 12 DISJUNTORES DIN 100A - FORNECIMENTO E INSTALAÇÃO. </t>
  </si>
  <si>
    <t>8.2</t>
  </si>
  <si>
    <t>DISJUNTOR TRIPOLAR TIPO NEMA, CORRENTE NOMINAL DE 60 ATÉ 100A - FORNECIMENTO E INSTALAÇÃO.</t>
  </si>
  <si>
    <t>8.3</t>
  </si>
  <si>
    <t>8.4</t>
  </si>
  <si>
    <t>8.5</t>
  </si>
  <si>
    <t xml:space="preserve">TOMADA BAIXA DE EMBUTIR (2 MÓDULOS), 2P+T 10 A, INCLUINDO SUPORTE E PLACA- FORNECIMENTO E INSTALAÇÃO. </t>
  </si>
  <si>
    <t>8.6</t>
  </si>
  <si>
    <t>8.7</t>
  </si>
  <si>
    <t>SERVICOS FINAIS</t>
  </si>
  <si>
    <t>10.1</t>
  </si>
  <si>
    <t>CAIXA DE  PASSAGEM E EM INSPEÇAO DE ESGODO DN 100 340 X 300 X340 MM</t>
  </si>
  <si>
    <t>ESQUADRIAS</t>
  </si>
  <si>
    <t>Limpeza de obra</t>
  </si>
  <si>
    <t>SERVENTE COM ENCARGOS COMPLEMENTARES</t>
  </si>
  <si>
    <t>ACIDO CLORIDRICO</t>
  </si>
  <si>
    <t>l</t>
  </si>
  <si>
    <t xml:space="preserve">Prefeito Municipal </t>
  </si>
  <si>
    <t>Alexandre Model Evaldt</t>
  </si>
  <si>
    <t>002</t>
  </si>
  <si>
    <t>CABO DE COBRE FLEXÍVEL ISOLADO, 2,5 MM², ANTI-CHAMA 450/750 V, PARA DISTRIBUIÇÃO - FORNECIMENTO E INSTALAÇÃO. AF_12/2015</t>
  </si>
  <si>
    <t xml:space="preserve">2. FUNDAÇÃO </t>
  </si>
  <si>
    <t xml:space="preserve">5. ESQUADRIA </t>
  </si>
  <si>
    <t>6. LOUÇAS E METAIS</t>
  </si>
  <si>
    <t xml:space="preserve">7. PINTURA </t>
  </si>
  <si>
    <t xml:space="preserve">8. HIDRAÚLICA </t>
  </si>
  <si>
    <t xml:space="preserve">9. ELETRICA </t>
  </si>
  <si>
    <t>mes4/%</t>
  </si>
  <si>
    <t>mes5/%</t>
  </si>
  <si>
    <t>mes6/%</t>
  </si>
  <si>
    <t>mes7/%</t>
  </si>
  <si>
    <t>mes8/%</t>
  </si>
  <si>
    <t>IMPERMEABILIZAÇÃO DE SUPERFÍCIE COM MEMBRANA À BASE DE RESINA ACRÍLICA, 3 DEMÃOS. AF_06/2018</t>
  </si>
  <si>
    <t>4.5</t>
  </si>
  <si>
    <t>4.6</t>
  </si>
  <si>
    <t>4.7</t>
  </si>
  <si>
    <t>6.4</t>
  </si>
  <si>
    <t>6.5</t>
  </si>
  <si>
    <t>6.6</t>
  </si>
  <si>
    <t>6.7</t>
  </si>
  <si>
    <t>8.8</t>
  </si>
  <si>
    <t>8.9</t>
  </si>
  <si>
    <t>8.10</t>
  </si>
  <si>
    <t>8.11</t>
  </si>
  <si>
    <t>8.12</t>
  </si>
  <si>
    <t>8.14</t>
  </si>
  <si>
    <t>8.15</t>
  </si>
  <si>
    <t>9.1</t>
  </si>
  <si>
    <t>9.2</t>
  </si>
  <si>
    <t>9.3</t>
  </si>
  <si>
    <t>9.4</t>
  </si>
  <si>
    <t>9.5</t>
  </si>
  <si>
    <t>9.6</t>
  </si>
  <si>
    <t>9.7</t>
  </si>
  <si>
    <t>COBERTURA</t>
  </si>
  <si>
    <t>CUMEEIRA PARA TELHA DE FIBROCIMENTO ONDULADA E = 6 MM, INCLUSO ACESSÓRIOS DE FIXAÇÃO E IÇAMENTO. AF_07/2019</t>
  </si>
  <si>
    <t>RUFO EM CHAPA DE AÇO GALVANIZADO NÚMERO 24, CORTE DE 25 CM, INCLUSO TRANSPORTE VERTICAL. AF_07/2019</t>
  </si>
  <si>
    <t>TUBO, PVC, SOLDÁVEL, DN 50MM, INSTALADO EM PRUMADA DE ÁGUA - FORNECIMENTO E INSTALAÇÃO. AF_06/2022</t>
  </si>
  <si>
    <t>JOELHO 90 GRAUS, PVC, SOLDÁVEL, DN 50MM, INSTALADO EM PRUMADA DE ÁGUA RNECIMENTO E INSTALAÇÃO. AF_06/2022</t>
  </si>
  <si>
    <t>JOELHO 90 GRAUS COM BUCHA DE LATÃO, PVC, SOLDÁVEL, DN 25MM, X 3/4 INSTALA DO EM RAMAL OU SUB-RAMAL DE ÁGUA - FORNECIMENTO E INSTALAÇÃO. AF_06/2022</t>
  </si>
  <si>
    <t>CABO DE COBRE FLEXÍVEL ISOLADO, 10 MM², 0,6/1,0 KV, PARA REDE AÉREA DE DISTRIBUIÇÃO DE ENERGIA ELÉTRICA DE BAIXA TENSÃO - FORNECIMENTO E INSTALAÇÃO.</t>
  </si>
  <si>
    <t>SUMIDOURO CIRCULAR, EM CONCRETO PRÉ-MOLDADO, DIÂMETRO INTERNO = 1,88 M, ALTURA INTERNA = 2,00 M, ÁREA DE INFILTRAÇÃO: 13,1 M² (PARA 5 CONTRIBUINTES)</t>
  </si>
  <si>
    <t>FILTRO ANAERÓBIO CIRCULAR, EM CONCRETO PRÉ-MOLDADO, DIÂMETRO INTERNO = 1,10 M, ALTURA INTERNA = 1,50 M, VOLUME ÚTIL: 1140,4 L (PARA 5 CONTRIBUINTES</t>
  </si>
  <si>
    <t>TUBO, PVC, SOLDÁVEL, DN 25MM, INSTALADO EM RAMAL DE DISTRIBUIÇÃO DE ÁGUA -FORNECIMENTO E INSTALAÇÃO. AF_06/2022</t>
  </si>
  <si>
    <t>JOELHO 90 GRAUS, PVC, SERIE NORMAL, ESGOTO PREDIAL, DN 50 MM, JUNTA ELÁSTICA, FORNECIDO E INSTALADO EM RAMAL DE DESCARGA OU RAMAL DE ESGOTO SANITÁRIO. AF_08/2022</t>
  </si>
  <si>
    <t>JOELHO 90 GRAUS, PVC, SERIE NORMAL, ESGOTO PREDIAL, DN 40 JUNTA SOLDÁVEL, FORNECIDO E INSTALADO EM RAMAL DE DESCARGA OU RAMAL DE ESGOTO SANITÁRIO. AF_08/2022</t>
  </si>
  <si>
    <t>TUBO PVC, SERIE NORMAL, ESGOTO PREDIAL, DN 50 MM, FORNECIDO E INSTALADO EM RAMAL DE DESCARGA OU RAMAL DE ESGOTO SANITÁRIO. AF_08/2022</t>
  </si>
  <si>
    <t>TUBO PVC, SERIE NORMAL, ESGOTO PREDIAL, DN 40 MM, FORNECIDO E INSTALADO EM RAMAL DE DESCARGA OU RAMAL DE ESGOTO SANITÁRIO. AF_08/2022</t>
  </si>
  <si>
    <t>APLICAÇÃO MANUAL DE PINTURA COM TINTA LÁTEX ACRÍLICA EM PAREDES, DUAS DEMÃOS. AF_06/2014</t>
  </si>
  <si>
    <t>BARRA DE APOIO RETA, EM ALUMINIO, COMPRIMENTO 60 CM, FIXADA NA PAREDE - FORNECIMENTO E INSTALAÇÃO. AF_01/2020</t>
  </si>
  <si>
    <t>SIFÃO DO TIPO FLEXÍVEL EM PVC 1 X 1.1/2 - FORNECIMENTO E INSTALAÇÃO. AF_01/2020</t>
  </si>
  <si>
    <t>TORNEIRA CROMADA DE MESA, 1/2 OU 3/4, PARA LAVATÓRIO, PADRÃO MÉDIO - FORNECIMENTO E INSTALAÇÃO. AF_01/2020</t>
  </si>
  <si>
    <t>REVESTIMENTO CERÂMICO PARA PAREDES INTERNAS COM PLACAS TIPO ESMALTADA EXTRA DE DIMENSÕES 25X35 CM APLICADAS EM AMBIENTES DE ÁREA MAIOR QUE 5 M² A MEIA ALTURA DAS PAREDES. AF_06/2014</t>
  </si>
  <si>
    <t>REVESTIMENTO CERÂMICO PARA PISO COM PLACAS TIPO ESMALTADA EXTRA DE DIMENSÕES 60X60 CM APLICADA EM AMBIENTES DE ÁREA MAIOR QUE 10 M2.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</si>
  <si>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</si>
  <si>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CHAPISCO APLICADO EM ALVENARIA (COM PRESENÇA DE VÃOS) E ESTRUTURAS DE CONC M2 RETO DE FACHADA, COM COLHER DE PEDREIRO. ARGAMASSA TRAÇO 1:3 COM PREPARO MANUAL. AF_10/2022</t>
  </si>
  <si>
    <t>ALVENARIA DE VEDAÇÃO DE BLOCOS CERÂMICOS FURADOS NA VERTICAL DE 14X19X39 C M2 M (ESPESSURA 14 CM) E ARGAMASSA DE ASSENTAMENTO COM PREPARO MANUAL. AF_12/2021</t>
  </si>
  <si>
    <t>TELHAMENTO COM TELHA ONDULADA DE FIBROCIMENTO E = 6 MM, COM RECOBRIMENTO LATERAL DE 1 1/4 DE ONDA PARA TELHADO COM INCLINAÇÃO MÁXIMA DE 10°, COM ATÉ 2 ÁGUAS, INCLUSO IÇAMENTO. AF_07/2019</t>
  </si>
  <si>
    <t>LAJE PRÉ-MOLDADA UNIDIRECIONAL, BIAPOIADA, PARA FORRO, ENCHIMENTO EM CERÂMICA, VIGOTA CONVENCIONAL, ALTURA TOTAL DA LAJE (ENCHIMENTO+CAPA) = (8+3). AF_11/2020</t>
  </si>
  <si>
    <t>JANELA DE ALUMÍNIO DE CORRER COM 2 FOLHAS PARA VIDROS, COM VIDROS, BATENTE, ACABAMENTO COM ACETATO OU BRILHANTE E FERRAGENS. EXCLUSIVE ALIZAR E CONT
RAMARCO. FORNECIMENTO E INSTALAÇÃO. AF_12/2019</t>
  </si>
  <si>
    <t>3. COBERTURA</t>
  </si>
  <si>
    <t xml:space="preserve">4. REVESTIMENTO INTERNO E EXTERNO </t>
  </si>
  <si>
    <t>ESTACA HÉLICE CONTÍNUA, DIÂMETRO DE 30 CM, INCLUSO CONCRETO FCK=30MPA E ARMADURA MÍNIMA (EXCLUSIVE MOBILIZAÇÃO, DESMOBILIZAÇÃO E BOMBEAMENTO). AF_12/2019</t>
  </si>
  <si>
    <t>JANELA DE AÇO TIPO BASCULANTE PARA VIDROS, COM BATENTE, FERRAGENS E PINTURA ANTICORROSIVA. EXCLUSIVE VIDROS, ACABAMENTO, ALIZAR E CONTRAMARCO. FORNECIMENTO E INSTALAÇÃO. AF_12/2019</t>
  </si>
  <si>
    <t>DIVISORIA SANITÁRIA, TIPO CABINE, EM GRANITO CINZA POLIDO, ESP = 3CM, ASSENTADO COM ARGAMASSA COLANTE AC III-E, EXCLUSIVE FERRAGENS. AF_01/2021</t>
  </si>
  <si>
    <t>102253</t>
  </si>
  <si>
    <t>100687</t>
  </si>
  <si>
    <t>KIT DE PORTA DE MADEIRA FRISADA, SEMI-OCA (LEVE OU MÉDIA), PADRÃO MÉDIO, 60X210CM, ESPESSURA DE 3,5CM, ITENS INCLUSOS: DOBRADIÇAS, MONTAGEM E INSTALAÇÃO DE BATENTE, FECHADURA COM EXECUÇÃO DO FURO - FORNECIMENTO E INSTALAÇÃO. AF_12/2019</t>
  </si>
  <si>
    <t>100689</t>
  </si>
  <si>
    <t>KIT DE PORTA DE MADEIRA FRISADA, SEMI-OCA (LEVE OU MÉDIA), PADRÃO MÉDIO, 80X210CM, ESPESSURA DE 3,5CM, ITENS INCLUSOS: DOBRADIÇAS, MONTAGEM E INSTALAÇÃO DE BATENTE, FECHADURA COM EXECUÇÃO DO FURO - FORNECIMENTO E INSTALAÇÃO. AF_12/2019</t>
  </si>
  <si>
    <t>100851</t>
  </si>
  <si>
    <t>ASSENTO SANITÁRIO INFANTIL - FORNECIMENTO E INSTALACAO. AF_01/2020</t>
  </si>
  <si>
    <t>86901</t>
  </si>
  <si>
    <t>CUBA DE EMBUTIR OVAL EM LOUÇA BRANCA, 35 X 50CM OU EQUIVALENTE - FORNECIMENTO E INSTALAÇÃO. AF_01/2020</t>
  </si>
  <si>
    <t>6.8</t>
  </si>
  <si>
    <t>VÁLVULA DE DESCARGA METÁLICA, BASE 1 1/4", ACABAMENTO METALICO CROMADO - FORNECIMENTO E INSTALAÇÃO. AF_08/2021</t>
  </si>
  <si>
    <t>103018</t>
  </si>
  <si>
    <t>6.9</t>
  </si>
  <si>
    <t>100860</t>
  </si>
  <si>
    <t>CHUVEIRO ELÉTRICO COMUM CORPO PLÁSTICO, TIPO DUCHA FORNECIMENTO E INSTALAÇÃO. AF_01/2020</t>
  </si>
  <si>
    <t>6.10</t>
  </si>
  <si>
    <t>100872</t>
  </si>
  <si>
    <t>BARRA DE APOIO RETA, EM ALUMINIO, COMPRIMENTO 80 CM, FIXADA NA PAREDE - FORNECIMENTO E INSTALAÇÃO. AF_01/2020</t>
  </si>
  <si>
    <t>Papeleira Metálica Linha Izy, código 2020.C37, DECA ou
equivalente, fornecimento e instalação</t>
  </si>
  <si>
    <t>Dispenser Saboneteira Linha Excellence, código 7009,
Melhoramentos ou equivalente, fornecimento e instalação</t>
  </si>
  <si>
    <t>Dispenser Toalha Linha Excellence, código 7007, Melhoramentos
ou equivalente, fornecimento e instalação</t>
  </si>
  <si>
    <t>8.16</t>
  </si>
  <si>
    <t>RALO SIFONADO, PVC, DN 100 X 40 MM, JUNTA SOLDÁVEL, FORNECIDO E INSTALADO EM RAMAL DE DESCARGA OU EM RAMAL DE ESGOTO SANITÁRIO. AF_08/2022</t>
  </si>
  <si>
    <t>TUBO, PVC, SOLDÁVEL, DN 75MM, INSTALADO EM PRUMADA DE ÁGUA - FORNECIMENTO E INSTALAÇÃO. AF_06/2022</t>
  </si>
  <si>
    <t>6.11</t>
  </si>
  <si>
    <t>6.12</t>
  </si>
  <si>
    <t>89987</t>
  </si>
  <si>
    <t>REGISTRO DE GAVETA BRUTO, LATÃO, ROSCÁVEL, 3/4", COM ACABAMENTO E CANOPLA CROMADOS - FORNECIMENTO E INSTALAÇÃO. AF_08/2021</t>
  </si>
  <si>
    <t>94497</t>
  </si>
  <si>
    <t>REGISTRO DE GAVETA BRUTO, LATÃO, ROSCÁVEL, 1 1/2" - FORNECIMENTO E INSTALAÇÃO. AF_08/2021</t>
  </si>
  <si>
    <t>TE, PVC, SOLDÁVEL, DN 25MM, INSTALADO EM RAMAL OU SUB-RAMAL DE ÁGUA - FORNECIMENTO E INSTALAÇÃO. AF_06/2022</t>
  </si>
  <si>
    <t>LUVA DE REDUÇÃO, PVC, SOLDÁVEL, DN 50MM X 25MM, INSTALADO EM RAMAL DE DISTRIBUIÇÃO DE ÁGUA FORNECIMENTO E INSTALAÇÃO. AF_06/2022</t>
  </si>
  <si>
    <t>TE, PVC, SOLDÁVEL, DN 50MM, INSTALADO EM PRUMADA DE ÁGUA - FORNECIMENTO E INSTALAÇÃO. AF_06/2022</t>
  </si>
  <si>
    <t>TE, PVC, SOLDÁVEL, DN 75MM, INSTALADO EM RAMAL OU SUB-RAMAL DE ÁGUA - FORNECIMENTO E INSTALAÇÃO. AF_06/2022</t>
  </si>
  <si>
    <t>JOELHO 90 GRAUS, PVC, SOLDÁVEL, DN 75MM, INSTALADO EM PRUMADA DE ÁGUA RNECIMENTO E INSTALAÇÃO. AF_06/2022</t>
  </si>
  <si>
    <t>TE, PVC, SERIE NORMAL, ESGOTO PREDIAL, DN 40 X 40 MM, JUNTA SOLDÁVEL,FORNECIDO E INSTALADO EM RAMAL DE DESCARGA OU RAMAL DE ESGOTO SANITÁRIO. AF_08/2022</t>
  </si>
  <si>
    <t>TE, PVC, SERIE NORMAL, ESGOTO PREDIAL, DN 100 X 100 MM, JUNTA SOLDÁVEL,FORNECIDO E INSTALADO EM RAMAL DE DESCARGA OU RAMAL DE ESGOTO SANITÁRIO. AF_08/2022</t>
  </si>
  <si>
    <t>JOELHO 90 GRAUS, PVC, SERIE NORMAL, ESGOTO PREDIAL, DN 100 MM, JUNTA ELÁSTICA, FORNECIDO E INSTALADO EM RAMAL DE DESCARGA OU RAMAL DE ESGOTO SANITÁRIO. AF_08/2022</t>
  </si>
  <si>
    <t>TUBO PVC, SERIE NORMAL, ESGOTO PREDIAL, DN 100 MM, FORNECIDO E INSTALADO EM RAMAL DE DESCARGA OU RAMAL DE ESGOTO SANITÁRIO. AF_08/2022</t>
  </si>
  <si>
    <t>FABRICAÇÃO E INSTALAÇÃO DE PONTALETES DE MADEIRA NÃO APARELHADA PARA TELHADOS COM MAIS QUE 2 ÁGUAS E COM TELHA CERÂMICA OU DE CONCRETO EM EDIFÍCIO INSTITUCIONAL TÉRREO, INCLUSO TRANSPORTE VERTICAL. AF_07/2019</t>
  </si>
  <si>
    <t>VASO SANITÁRIO INFANTIL LOUÇA BRANCA - FORNECIMENTO E INSTALACAO. AF_01/2020</t>
  </si>
  <si>
    <t>100848</t>
  </si>
  <si>
    <t>6.13</t>
  </si>
  <si>
    <t>6.14</t>
  </si>
  <si>
    <t>6.15</t>
  </si>
  <si>
    <t>8.13</t>
  </si>
  <si>
    <t>8.17</t>
  </si>
  <si>
    <t>8.18</t>
  </si>
  <si>
    <t>8.19</t>
  </si>
  <si>
    <t>8.20</t>
  </si>
  <si>
    <t>8.21</t>
  </si>
  <si>
    <t>8.22</t>
  </si>
  <si>
    <t>8.23</t>
  </si>
  <si>
    <t>CABO DE COBRE FLEXÍVEL ISOLADO, 6 MM², ANTI-CHAMA 0,6/1,0 KV, PARA CIRCUITOS TERMINAIS - FORNECIMENTO E INSTALAÇÃO. AF_03/2023</t>
  </si>
  <si>
    <t>9.9</t>
  </si>
  <si>
    <t>9.10</t>
  </si>
  <si>
    <t>ELETRODUTO FLEXÍVEL CORRUGADO REFORÇADO, PVC, DN 25 MM (3/4"), PARA CIRCUITOS TERMINAIS, INSTALADO EM LAJE - FORNECIMENTO E INSTALAÇÃO. AF_03/2023</t>
  </si>
  <si>
    <t>9.11</t>
  </si>
  <si>
    <t>ELETRODUTO FLEXÍVEL CORRUGADO, PVC, DN 25 MM (3/4"), PARA CIRCUITOS TERMINAIS, INSTALADO EM PAREDE - FORNECIMENTO E INSTALAÇÃO. AF_03/2023</t>
  </si>
  <si>
    <t>LUMINÁRIA TIPO CALHA, DE SOBREPOR, COM 2 LÂMPADAS TUBULARES FLUORESCENTES DE 36 W, COM REATOR DE PARTIDA RÁPIDA - FORNECIMENTO E INSTALAÇÃO.AF_02/2020</t>
  </si>
  <si>
    <t>INTERRUPTOR SIMPLES (1 MÓDULO) COM 2 TOMADAS DE EMBUTIR 2P+T 10 A, INCLUINDO SUPORTE E PLACA - FORNECIMENTO E INSTALAÇÃO. AF_03/2023</t>
  </si>
  <si>
    <t>11.1</t>
  </si>
  <si>
    <t xml:space="preserve">INSTALAÇÕES DE CLIMATIZAÇÃO </t>
  </si>
  <si>
    <t>CAIXA ENTERRADA ELÉTRICA RETANGULAR, EM ALVENARIA COM TIJOLOS CERÂMICO S MACIÇOS, FUNDO COM BRITA, DIMENSÕES INTERNAS: 0,3X0,3X0,3 M. AF_12/2020</t>
  </si>
  <si>
    <t>10.2</t>
  </si>
  <si>
    <t>RASGO E CHUMBAMENTO EM ALVENARIA PARA TUBOS DE SPLIT PAREDE DE 9000 A24000 BTUS/H. AF_11/2021</t>
  </si>
  <si>
    <t>10.3</t>
  </si>
  <si>
    <t>TUBO EM COBRE FLEXÍVEL, DN 3/8", COM ISOLAMENTO, INSTALADO EM FORRO, PARA RAMAL DE ALIMENTAÇÃO DE AR CONDICIONADO, INCLUSO FIXADOR. AF_11/2021</t>
  </si>
  <si>
    <t>TUBO, PVC, SOLDÁVEL, DN 25MM, INSTALADO EM DRENO DE AR-CONDICIONADO - FORNECIMENTO E INSTALAÇÃO. AF_08/2022</t>
  </si>
  <si>
    <t>10.4</t>
  </si>
  <si>
    <t>10.5</t>
  </si>
  <si>
    <t xml:space="preserve">CAIXA DE PASSAGEM PARA AR CONDICIONADO </t>
  </si>
  <si>
    <t xml:space="preserve">RUA EDMUNDO RAUPP - BAIXADA </t>
  </si>
  <si>
    <t>AMPLIAÇÃO DA SALA DE AULA EMEEI</t>
  </si>
  <si>
    <t>*Valor de referência: SINAPI AGOSTO de 2023.</t>
  </si>
  <si>
    <t>GRANITO ANDORINHA CINZA</t>
  </si>
  <si>
    <t>Obra: AMPLIAÇÃO DA SALA AULA DA EMEEI</t>
  </si>
  <si>
    <t>Local: RUA EDMUNDO RAUPP - BAIXADA</t>
  </si>
  <si>
    <t>5.5</t>
  </si>
  <si>
    <t>JANELA DE ALUMÍNIO DE CORRER COM 4 FOLHAS PARA VIDROS, COM VIDROS, BATENTE, ACABAMENTO COM ACETATO OU BRILHANTE E FERRAGENS. EXCLUSIVE ALIZAR E CONTRAMARCO. FORNECIMENTO E INSTALAÇÃO. AF_12/2019</t>
  </si>
  <si>
    <t>94573</t>
  </si>
  <si>
    <t>AMPLIAÇÃO DA SALA AULA DA EMEEI</t>
  </si>
  <si>
    <t>RUA EDMUNDO RAUPP - BAIXADA</t>
  </si>
  <si>
    <t>12.1</t>
  </si>
  <si>
    <t>CERCAMENTO</t>
  </si>
  <si>
    <t>ESTACA BROCA DE CONCRETO, DIÂMETRO DE 20CM, ESCAVAÇÃO MANUAL COM TRADO CONCHA, COM ARMADURA DE ARRANQUE. AF_05/2020</t>
  </si>
  <si>
    <t>11.2</t>
  </si>
  <si>
    <t>11.3</t>
  </si>
  <si>
    <t>ARMAÇÃO DE PILAR OU VIGA DE ESTRUTURA CONVENCIONAL DE CONCRETO ARMADO UTILIZANDO AÇO CA-50 DE 10,0 MM - MONTAGEM. AF_06/2022</t>
  </si>
  <si>
    <t>KG</t>
  </si>
  <si>
    <t>92761</t>
  </si>
  <si>
    <t>11.4</t>
  </si>
  <si>
    <t>11.5</t>
  </si>
  <si>
    <t>11.6</t>
  </si>
  <si>
    <t>M³</t>
  </si>
  <si>
    <t>11.7</t>
  </si>
  <si>
    <t>11.8</t>
  </si>
  <si>
    <t>11.9</t>
  </si>
  <si>
    <t>11.10</t>
  </si>
  <si>
    <t>11.11</t>
  </si>
  <si>
    <t>11.12</t>
  </si>
  <si>
    <t>10.6</t>
  </si>
  <si>
    <t xml:space="preserve"> TELA SOLDT</t>
  </si>
  <si>
    <t>Tela sold, revestida fortinet family 10 x 5 x 2,50 mm x 1,52 mt</t>
  </si>
  <si>
    <t>TUBO ACO GALVANIZADO COM COSTURA, CLASSE MEDIA, DN 2", E = *3,65* MM, PESO *5,10* KG/M (NBR 5580)</t>
  </si>
  <si>
    <t xml:space="preserve">Pedreiro com encargos complementares </t>
  </si>
  <si>
    <t>003</t>
  </si>
  <si>
    <t>88309</t>
  </si>
  <si>
    <t>EXECUÇÃO DE PASSEIO (CALÇADA) OU PISO DE CONCRETO COM CONCRETO MOLDADO IN LOCO, FEITO EM OBRA, ACABAMENTO CONVENCIONAL, ESPESSURA 8 CM, ARMADO. AF_08/2022</t>
  </si>
  <si>
    <t>CONCRETAGEM DE BLOCOS DE COROAMENTO E VIGAS BALDRAME, FCK 30 MPA, COM USO DE BOMBA LANÇAMENTO, ADENSAMENTO E ACABAMENTO. AF_06/2017</t>
  </si>
  <si>
    <t>11.13</t>
  </si>
  <si>
    <t>26 DE SETEMBRO DE 2023</t>
  </si>
  <si>
    <t>Data:26 DE SETEMBRO DE 2023</t>
  </si>
  <si>
    <t>10.CLIMATIZAÇÃO</t>
  </si>
  <si>
    <t xml:space="preserve">12. SERVIÇOS FINAIS </t>
  </si>
  <si>
    <t>11. CERCAMENTO</t>
  </si>
  <si>
    <t>2.8</t>
  </si>
  <si>
    <t>CONCRETAGEM DE PILARES, FCK = 25 MPA, COM USO DE BOMBA - LANÇAMENTO, ADENSAMENTO E ACABAMENTO. AF_02/2022_PS</t>
  </si>
  <si>
    <t>3.7</t>
  </si>
  <si>
    <t>CONCRETAGEM DE VIGAS E LAJES, FCK=25 MPA, PARA LAJES PREMOLDADAS COM USO DE BOMBA - LANÇAMENTO, ADENSAMENTO E ACABAMENTO. AF_02/2022_PS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</si>
</sst>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0.0000"/>
    <numFmt numFmtId="166" formatCode="#,##0.00000"/>
    <numFmt numFmtId="167" formatCode="#,##0.000000"/>
    <numFmt numFmtId="168" formatCode="#,##0.0000000"/>
    <numFmt numFmtId="169" formatCode="#,##0.0"/>
    <numFmt numFmtId="170" formatCode="0.0"/>
    <numFmt numFmtId="171" formatCode="[$-416]dddd\,\ d&quot; de &quot;mmmm&quot; de &quot;yyyy"/>
    <numFmt numFmtId="172" formatCode="0.000"/>
    <numFmt numFmtId="173" formatCode="&quot;R$&quot;\ #,##0.00"/>
    <numFmt numFmtId="174" formatCode="_(&quot;R$ &quot;* #,##0.00_);_(&quot;R$ &quot;* \(#,##0.00\);_(&quot;R$ &quot;* &quot;-&quot;??_);_(@_)"/>
    <numFmt numFmtId="175" formatCode="&quot;R$&quot;\ #,##0.000"/>
    <numFmt numFmtId="176" formatCode="_(&quot;R$ &quot;* #,##0_);_(&quot;R$ &quot;* \(#,##0\);_(&quot;R$ &quot;* &quot;-&quot;_);_(@_)"/>
    <numFmt numFmtId="177" formatCode="_(* #,##0_);_(* \(#,##0\);_(* &quot;-&quot;_);_(@_)"/>
    <numFmt numFmtId="178" formatCode="_(* #,##0.00_);_(* \(#,##0.00\);_(* &quot;-&quot;??_);_(@_)"/>
    <numFmt numFmtId="179" formatCode="0.0000"/>
    <numFmt numFmtId="180" formatCode="#,##0.00&quot; &quot;;&quot;(&quot;#,##0.00&quot;)&quot;;&quot;-&quot;#&quot; &quot;;&quot; &quot;@&quot; &quot;"/>
    <numFmt numFmtId="181" formatCode="#,##0.00&quot; &quot;;#,##0.00&quot; &quot;;&quot;-&quot;#&quot; &quot;;&quot; &quot;@&quot; &quot;"/>
    <numFmt numFmtId="182" formatCode="dd/mm/yy"/>
    <numFmt numFmtId="183" formatCode="#,##0.00&quot; &quot;;&quot; (&quot;#,##0.00&quot;)&quot;;&quot;-&quot;#&quot; &quot;;@&quot; &quot;"/>
    <numFmt numFmtId="184" formatCode="#,##0.00&quot;    &quot;;#,##0.00&quot;    &quot;;&quot;-&quot;#&quot;    &quot;;&quot; &quot;@&quot; &quot;"/>
    <numFmt numFmtId="185" formatCode="#&quot;,&quot;##0&quot;,&quot;"/>
    <numFmt numFmtId="186" formatCode="#,##0&quot; &quot;;&quot;(&quot;#,##0&quot;)&quot;;&quot;- &quot;;&quot; &quot;@&quot; &quot;"/>
    <numFmt numFmtId="187" formatCode="&quot;$&quot;#&quot;,&quot;"/>
    <numFmt numFmtId="188" formatCode="#,##0.00&quot; &quot;;&quot;-&quot;#,##0.00&quot; &quot;;&quot;-&quot;#&quot; &quot;;@&quot; &quot;"/>
    <numFmt numFmtId="189" formatCode="#.00"/>
    <numFmt numFmtId="190" formatCode="0.00&quot; &quot;"/>
    <numFmt numFmtId="191" formatCode="%#.00"/>
    <numFmt numFmtId="192" formatCode="#&quot;,&quot;##0.00"/>
    <numFmt numFmtId="193" formatCode="[$R$-416]&quot; &quot;#,##0.00;[Red]&quot;-&quot;[$R$-416]&quot; &quot;#,##0.00"/>
    <numFmt numFmtId="194" formatCode="#,##0;[Red]&quot;-&quot;#,##0"/>
    <numFmt numFmtId="195" formatCode="#,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</numFmts>
  <fonts count="12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u val="single"/>
      <sz val="6"/>
      <color indexed="20"/>
      <name val="MS Sans Serif"/>
      <family val="0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8"/>
      <color indexed="8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ourier"/>
      <family val="3"/>
    </font>
    <font>
      <sz val="12"/>
      <color indexed="8"/>
      <name val="Times New Roman"/>
      <family val="1"/>
    </font>
    <font>
      <sz val="10"/>
      <color indexed="19"/>
      <name val="Calibri"/>
      <family val="2"/>
    </font>
    <font>
      <sz val="11"/>
      <color indexed="19"/>
      <name val="Calibri"/>
      <family val="2"/>
    </font>
    <font>
      <b/>
      <i/>
      <sz val="16"/>
      <color indexed="8"/>
      <name val="Helv"/>
      <family val="0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rgb="FF000000"/>
      <name val="MS Sans Serif"/>
      <family val="0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"/>
      <color rgb="FF000000"/>
      <name val="Courier"/>
      <family val="3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0"/>
      <color rgb="FFFFFFFF"/>
      <name val="Calibri"/>
      <family val="2"/>
    </font>
    <font>
      <u val="single"/>
      <sz val="6"/>
      <color rgb="FF800080"/>
      <name val="MS Sans Serif"/>
      <family val="0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sz val="8"/>
      <color rgb="FF000000"/>
      <name val="Arial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Courier"/>
      <family val="3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996600"/>
      <name val="Calibri"/>
      <family val="2"/>
    </font>
    <font>
      <sz val="11"/>
      <color rgb="FF9C6500"/>
      <name val="Calibri"/>
      <family val="2"/>
    </font>
    <font>
      <b/>
      <i/>
      <sz val="16"/>
      <color rgb="FF000000"/>
      <name val="Helv"/>
      <family val="0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"/>
      <color rgb="FF000080"/>
      <name val="Courier"/>
      <family val="3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"/>
      <color rgb="FF000000"/>
      <name val="Courier"/>
      <family val="3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0" borderId="0" applyNumberFormat="0" applyBorder="0" applyProtection="0">
      <alignment/>
    </xf>
    <xf numFmtId="0" fontId="75" fillId="2" borderId="0" applyNumberFormat="0" applyBorder="0" applyAlignment="0" applyProtection="0"/>
    <xf numFmtId="0" fontId="76" fillId="0" borderId="0" applyNumberFormat="0" applyBorder="0" applyProtection="0">
      <alignment/>
    </xf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6" fillId="0" borderId="0" applyNumberFormat="0" applyBorder="0" applyProtection="0">
      <alignment/>
    </xf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78" fillId="21" borderId="0" applyNumberFormat="0" applyBorder="0" applyProtection="0">
      <alignment/>
    </xf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78" fillId="23" borderId="0" applyNumberFormat="0" applyBorder="0" applyProtection="0">
      <alignment/>
    </xf>
    <xf numFmtId="0" fontId="10" fillId="24" borderId="0" applyNumberFormat="0" applyBorder="0" applyAlignment="0" applyProtection="0"/>
    <xf numFmtId="0" fontId="13" fillId="24" borderId="0" applyNumberFormat="0" applyBorder="0" applyAlignment="0" applyProtection="0"/>
    <xf numFmtId="0" fontId="79" fillId="25" borderId="0" applyNumberFormat="0" applyBorder="0" applyProtection="0">
      <alignment/>
    </xf>
    <xf numFmtId="0" fontId="13" fillId="0" borderId="0" applyNumberFormat="0" applyFill="0" applyBorder="0" applyAlignment="0" applyProtection="0"/>
    <xf numFmtId="0" fontId="79" fillId="0" borderId="0" applyNumberFormat="0" applyBorder="0" applyProtection="0">
      <alignment/>
    </xf>
    <xf numFmtId="0" fontId="8" fillId="26" borderId="0" applyNumberFormat="0" applyBorder="0" applyAlignment="0" applyProtection="0"/>
    <xf numFmtId="0" fontId="14" fillId="26" borderId="0" applyNumberFormat="0" applyBorder="0" applyAlignment="0" applyProtection="0"/>
    <xf numFmtId="0" fontId="80" fillId="27" borderId="0" applyNumberFormat="0" applyBorder="0" applyProtection="0">
      <alignment/>
    </xf>
    <xf numFmtId="0" fontId="81" fillId="28" borderId="0" applyNumberFormat="0" applyBorder="0" applyAlignment="0" applyProtection="0"/>
    <xf numFmtId="0" fontId="82" fillId="29" borderId="1" applyNumberFormat="0" applyAlignment="0" applyProtection="0"/>
    <xf numFmtId="0" fontId="83" fillId="30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4" fontId="86" fillId="0" borderId="0" applyFont="0" applyBorder="0" applyProtection="0">
      <alignment/>
    </xf>
    <xf numFmtId="185" fontId="87" fillId="0" borderId="0" applyBorder="0">
      <alignment/>
      <protection locked="0"/>
    </xf>
    <xf numFmtId="0" fontId="88" fillId="0" borderId="0" applyNumberFormat="0" applyBorder="0" applyProtection="0">
      <alignment/>
    </xf>
    <xf numFmtId="186" fontId="86" fillId="0" borderId="0" applyFont="0" applyBorder="0" applyProtection="0">
      <alignment/>
    </xf>
    <xf numFmtId="180" fontId="86" fillId="0" borderId="0" applyFont="0" applyBorder="0" applyProtection="0">
      <alignment/>
    </xf>
    <xf numFmtId="187" fontId="87" fillId="0" borderId="0" applyBorder="0">
      <alignment/>
      <protection locked="0"/>
    </xf>
    <xf numFmtId="0" fontId="87" fillId="0" borderId="0" applyNumberFormat="0" applyBorder="0">
      <alignment/>
      <protection locked="0"/>
    </xf>
    <xf numFmtId="0" fontId="87" fillId="0" borderId="0" applyNumberFormat="0" applyBorder="0">
      <alignment/>
      <protection locked="0"/>
    </xf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6" borderId="0" applyNumberFormat="0" applyBorder="0" applyAlignment="0" applyProtection="0"/>
    <xf numFmtId="0" fontId="89" fillId="37" borderId="1" applyNumberFormat="0" applyAlignment="0" applyProtection="0"/>
    <xf numFmtId="0" fontId="9" fillId="38" borderId="0" applyNumberFormat="0" applyBorder="0" applyAlignment="0" applyProtection="0"/>
    <xf numFmtId="0" fontId="12" fillId="38" borderId="0" applyNumberFormat="0" applyBorder="0" applyAlignment="0" applyProtection="0"/>
    <xf numFmtId="0" fontId="90" fillId="39" borderId="0" applyNumberFormat="0" applyBorder="0" applyProtection="0">
      <alignment/>
    </xf>
    <xf numFmtId="183" fontId="76" fillId="0" borderId="0" applyBorder="0" applyProtection="0">
      <alignment/>
    </xf>
    <xf numFmtId="183" fontId="76" fillId="0" borderId="0" applyBorder="0" applyProtection="0">
      <alignment/>
    </xf>
    <xf numFmtId="0" fontId="86" fillId="0" borderId="0" applyNumberFormat="0" applyFont="0" applyBorder="0" applyProtection="0">
      <alignment/>
    </xf>
    <xf numFmtId="0" fontId="76" fillId="0" borderId="0" applyNumberFormat="0" applyBorder="0" applyProtection="0">
      <alignment/>
    </xf>
    <xf numFmtId="0" fontId="86" fillId="0" borderId="0" applyNumberFormat="0" applyFont="0" applyBorder="0" applyProtection="0">
      <alignment/>
    </xf>
    <xf numFmtId="0" fontId="86" fillId="0" borderId="0" applyNumberFormat="0" applyFont="0" applyBorder="0" applyProtection="0">
      <alignment/>
    </xf>
    <xf numFmtId="188" fontId="86" fillId="0" borderId="0" applyFont="0" applyBorder="0" applyProtection="0">
      <alignment/>
    </xf>
    <xf numFmtId="189" fontId="87" fillId="0" borderId="0" applyBorder="0">
      <alignment/>
      <protection locked="0"/>
    </xf>
    <xf numFmtId="189" fontId="87" fillId="0" borderId="0" applyBorder="0">
      <alignment/>
      <protection locked="0"/>
    </xf>
    <xf numFmtId="0" fontId="91" fillId="0" borderId="0" applyNumberFormat="0" applyBorder="0" applyProtection="0">
      <alignment/>
    </xf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Border="0" applyProtection="0">
      <alignment/>
    </xf>
    <xf numFmtId="0" fontId="6" fillId="40" borderId="0" applyNumberFormat="0" applyBorder="0" applyAlignment="0" applyProtection="0"/>
    <xf numFmtId="0" fontId="16" fillId="40" borderId="0" applyNumberFormat="0" applyBorder="0" applyAlignment="0" applyProtection="0"/>
    <xf numFmtId="0" fontId="93" fillId="41" borderId="0" applyNumberFormat="0" applyBorder="0" applyProtection="0">
      <alignment/>
    </xf>
    <xf numFmtId="0" fontId="94" fillId="42" borderId="0" applyNumberFormat="0" applyBorder="0" applyProtection="0">
      <alignment/>
    </xf>
    <xf numFmtId="0" fontId="1" fillId="0" borderId="0" applyNumberFormat="0" applyFill="0" applyBorder="0" applyAlignment="0" applyProtection="0"/>
    <xf numFmtId="0" fontId="95" fillId="0" borderId="0" applyNumberFormat="0" applyBorder="0" applyProtection="0">
      <alignment/>
    </xf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6" fillId="0" borderId="0" applyNumberFormat="0" applyBorder="0" applyProtection="0">
      <alignment/>
    </xf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7" fillId="0" borderId="0" applyNumberFormat="0" applyBorder="0" applyProtection="0">
      <alignment/>
    </xf>
    <xf numFmtId="0" fontId="13" fillId="0" borderId="0" applyNumberFormat="0" applyFill="0" applyBorder="0" applyAlignment="0" applyProtection="0"/>
    <xf numFmtId="0" fontId="98" fillId="0" borderId="0" applyNumberFormat="0" applyBorder="0" applyProtection="0">
      <alignment horizontal="center" textRotation="90"/>
    </xf>
    <xf numFmtId="0" fontId="99" fillId="0" borderId="0" applyNumberFormat="0" applyFill="0" applyBorder="0" applyAlignment="0" applyProtection="0"/>
    <xf numFmtId="0" fontId="100" fillId="0" borderId="0" applyNumberFormat="0" applyBorder="0" applyProtection="0">
      <alignment/>
    </xf>
    <xf numFmtId="0" fontId="101" fillId="0" borderId="0" applyNumberFormat="0" applyFill="0" applyBorder="0" applyAlignment="0" applyProtection="0"/>
    <xf numFmtId="0" fontId="102" fillId="0" borderId="0" applyNumberFormat="0" applyBorder="0" applyProtection="0">
      <alignment/>
    </xf>
    <xf numFmtId="0" fontId="94" fillId="43" borderId="0" applyNumberFormat="0" applyBorder="0" applyProtection="0">
      <alignment/>
    </xf>
    <xf numFmtId="0" fontId="103" fillId="0" borderId="0" applyNumberFormat="0" applyBorder="0" applyProtection="0">
      <alignment horizontal="center" wrapText="1"/>
    </xf>
    <xf numFmtId="0" fontId="104" fillId="0" borderId="0" applyNumberFormat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Font="0" applyFill="0" applyBorder="0" applyAlignment="0" applyProtection="0"/>
    <xf numFmtId="181" fontId="86" fillId="0" borderId="0" applyFont="0" applyBorder="0" applyProtection="0">
      <alignment/>
    </xf>
    <xf numFmtId="44" fontId="86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44" borderId="0" applyNumberFormat="0" applyBorder="0" applyAlignment="0" applyProtection="0"/>
    <xf numFmtId="0" fontId="17" fillId="44" borderId="0" applyNumberFormat="0" applyBorder="0" applyAlignment="0" applyProtection="0"/>
    <xf numFmtId="0" fontId="105" fillId="43" borderId="0" applyNumberFormat="0" applyBorder="0" applyProtection="0">
      <alignment/>
    </xf>
    <xf numFmtId="0" fontId="106" fillId="45" borderId="0" applyNumberFormat="0" applyBorder="0" applyAlignment="0" applyProtection="0"/>
    <xf numFmtId="190" fontId="107" fillId="0" borderId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86" fillId="0" borderId="0" applyNumberFormat="0" applyFont="0" applyBorder="0" applyProtection="0">
      <alignment/>
    </xf>
    <xf numFmtId="0" fontId="86" fillId="0" borderId="0" applyNumberFormat="0" applyFont="0" applyBorder="0" applyProtection="0">
      <alignment/>
    </xf>
    <xf numFmtId="0" fontId="108" fillId="0" borderId="0" applyNumberFormat="0" applyBorder="0" applyProtection="0">
      <alignment/>
    </xf>
    <xf numFmtId="0" fontId="86" fillId="0" borderId="0" applyNumberFormat="0" applyFon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9" fillId="0" borderId="0">
      <alignment/>
      <protection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22" fillId="0" borderId="0">
      <alignment/>
      <protection/>
    </xf>
    <xf numFmtId="0" fontId="103" fillId="0" borderId="0" applyNumberFormat="0" applyBorder="0" applyProtection="0">
      <alignment/>
    </xf>
    <xf numFmtId="0" fontId="110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86" fillId="0" borderId="0" applyNumberFormat="0" applyFont="0" applyBorder="0" applyProtection="0">
      <alignment/>
    </xf>
    <xf numFmtId="0" fontId="86" fillId="0" borderId="0">
      <alignment/>
      <protection/>
    </xf>
    <xf numFmtId="0" fontId="0" fillId="0" borderId="0">
      <alignment/>
      <protection/>
    </xf>
    <xf numFmtId="0" fontId="11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ont="0" applyBorder="0" applyProtection="0">
      <alignment/>
    </xf>
    <xf numFmtId="0" fontId="86" fillId="0" borderId="0" applyNumberFormat="0" applyFont="0" applyBorder="0" applyProtection="0">
      <alignment/>
    </xf>
    <xf numFmtId="0" fontId="86" fillId="0" borderId="0" applyNumberFormat="0" applyFont="0" applyBorder="0" applyProtection="0">
      <alignment/>
    </xf>
    <xf numFmtId="0" fontId="86" fillId="0" borderId="0" applyNumberFormat="0" applyFont="0" applyBorder="0" applyProtection="0">
      <alignment/>
    </xf>
    <xf numFmtId="0" fontId="86" fillId="0" borderId="0" applyNumberFormat="0" applyFont="0" applyBorder="0" applyProtection="0">
      <alignment/>
    </xf>
    <xf numFmtId="0" fontId="86" fillId="0" borderId="0" applyNumberFormat="0" applyFon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11" fillId="0" borderId="0" applyNumberFormat="0" applyBorder="0" applyProtection="0">
      <alignment horizontal="left" vertical="center" indent="12"/>
    </xf>
    <xf numFmtId="0" fontId="94" fillId="0" borderId="0" applyNumberFormat="0" applyBorder="0">
      <alignment horizontal="left" vertical="center" wrapText="1" indent="2"/>
      <protection locked="0"/>
    </xf>
    <xf numFmtId="0" fontId="94" fillId="0" borderId="0" applyNumberFormat="0" applyBorder="0">
      <alignment horizontal="left" vertical="center" wrapText="1" indent="3"/>
      <protection locked="0"/>
    </xf>
    <xf numFmtId="0" fontId="0" fillId="46" borderId="4" applyNumberFormat="0" applyFont="0" applyAlignment="0" applyProtection="0"/>
    <xf numFmtId="0" fontId="4" fillId="44" borderId="5" applyNumberFormat="0" applyAlignment="0" applyProtection="0"/>
    <xf numFmtId="0" fontId="18" fillId="44" borderId="5" applyNumberFormat="0" applyAlignment="0" applyProtection="0"/>
    <xf numFmtId="0" fontId="112" fillId="43" borderId="6" applyNumberFormat="0" applyProtection="0">
      <alignment/>
    </xf>
    <xf numFmtId="10" fontId="86" fillId="0" borderId="0" applyFont="0" applyBorder="0" applyProtection="0">
      <alignment/>
    </xf>
    <xf numFmtId="191" fontId="87" fillId="0" borderId="0" applyBorder="0">
      <alignment/>
      <protection locked="0"/>
    </xf>
    <xf numFmtId="191" fontId="87" fillId="0" borderId="0" applyBorder="0">
      <alignment/>
      <protection locked="0"/>
    </xf>
    <xf numFmtId="192" fontId="87" fillId="0" borderId="0" applyBorder="0">
      <alignment/>
      <protection locked="0"/>
    </xf>
    <xf numFmtId="9" fontId="0" fillId="0" borderId="0" applyFill="0" applyBorder="0" applyAlignment="0" applyProtection="0"/>
    <xf numFmtId="9" fontId="86" fillId="0" borderId="0" applyFont="0" applyBorder="0" applyProtection="0">
      <alignment/>
    </xf>
    <xf numFmtId="9" fontId="86" fillId="0" borderId="0" applyFont="0" applyBorder="0" applyProtection="0">
      <alignment/>
    </xf>
    <xf numFmtId="9" fontId="86" fillId="0" borderId="0" applyFont="0" applyBorder="0" applyProtection="0">
      <alignment/>
    </xf>
    <xf numFmtId="9" fontId="22" fillId="0" borderId="0" applyFont="0" applyFill="0" applyBorder="0" applyAlignment="0" applyProtection="0"/>
    <xf numFmtId="9" fontId="86" fillId="0" borderId="0" applyFont="0" applyBorder="0" applyProtection="0">
      <alignment/>
    </xf>
    <xf numFmtId="9" fontId="86" fillId="0" borderId="0" applyFont="0" applyBorder="0" applyProtection="0">
      <alignment/>
    </xf>
    <xf numFmtId="9" fontId="86" fillId="0" borderId="0" applyFont="0" applyBorder="0" applyProtection="0">
      <alignment/>
    </xf>
    <xf numFmtId="9" fontId="86" fillId="0" borderId="0" applyFont="0" applyBorder="0" applyProtection="0">
      <alignment/>
    </xf>
    <xf numFmtId="9" fontId="8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3" fillId="0" borderId="0" applyNumberFormat="0" applyBorder="0" applyProtection="0">
      <alignment/>
    </xf>
    <xf numFmtId="193" fontId="113" fillId="0" borderId="0" applyBorder="0" applyProtection="0">
      <alignment/>
    </xf>
    <xf numFmtId="0" fontId="114" fillId="47" borderId="0" applyNumberFormat="0" applyBorder="0" applyAlignment="0" applyProtection="0"/>
    <xf numFmtId="0" fontId="115" fillId="29" borderId="7" applyNumberFormat="0" applyAlignment="0" applyProtection="0"/>
    <xf numFmtId="194" fontId="86" fillId="0" borderId="0" applyFont="0" applyBorder="0" applyProtection="0">
      <alignment/>
    </xf>
    <xf numFmtId="195" fontId="116" fillId="0" borderId="0" applyBorder="0">
      <alignment/>
      <protection locked="0"/>
    </xf>
    <xf numFmtId="41" fontId="0" fillId="0" borderId="0" applyFill="0" applyBorder="0" applyAlignment="0" applyProtection="0"/>
    <xf numFmtId="180" fontId="86" fillId="0" borderId="0" applyFont="0" applyBorder="0" applyProtection="0">
      <alignment/>
    </xf>
    <xf numFmtId="180" fontId="86" fillId="0" borderId="0" applyFont="0" applyBorder="0" applyProtection="0">
      <alignment/>
    </xf>
    <xf numFmtId="180" fontId="86" fillId="0" borderId="0" applyFont="0" applyBorder="0" applyProtection="0">
      <alignment/>
    </xf>
    <xf numFmtId="183" fontId="76" fillId="0" borderId="0" applyBorder="0" applyProtection="0">
      <alignment/>
    </xf>
    <xf numFmtId="186" fontId="86" fillId="0" borderId="0" applyFont="0" applyBorder="0" applyProtection="0">
      <alignment/>
    </xf>
    <xf numFmtId="0" fontId="74" fillId="0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ont="0" applyBorder="0" applyProtection="0">
      <alignment/>
    </xf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ont="0" applyBorder="0" applyProtection="0">
      <alignment/>
    </xf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8" applyNumberFormat="0" applyFill="0" applyAlignment="0" applyProtection="0"/>
    <xf numFmtId="0" fontId="121" fillId="0" borderId="9" applyNumberFormat="0" applyFill="0" applyAlignment="0" applyProtection="0"/>
    <xf numFmtId="0" fontId="122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Border="0">
      <alignment/>
      <protection locked="0"/>
    </xf>
    <xf numFmtId="0" fontId="123" fillId="0" borderId="0" applyNumberFormat="0" applyBorder="0">
      <alignment/>
      <protection locked="0"/>
    </xf>
    <xf numFmtId="0" fontId="124" fillId="0" borderId="11" applyNumberFormat="0" applyFill="0" applyAlignment="0" applyProtection="0"/>
    <xf numFmtId="43" fontId="0" fillId="0" borderId="0" applyFill="0" applyBorder="0" applyAlignment="0" applyProtection="0"/>
    <xf numFmtId="181" fontId="86" fillId="0" borderId="0" applyFont="0" applyBorder="0" applyProtection="0">
      <alignment/>
    </xf>
    <xf numFmtId="180" fontId="86" fillId="0" borderId="0" applyFont="0" applyBorder="0" applyProtection="0">
      <alignment/>
    </xf>
    <xf numFmtId="178" fontId="0" fillId="0" borderId="0" applyFont="0" applyFill="0" applyBorder="0" applyAlignment="0" applyProtection="0"/>
    <xf numFmtId="180" fontId="86" fillId="0" borderId="0" applyFont="0" applyBorder="0" applyProtection="0">
      <alignment/>
    </xf>
    <xf numFmtId="178" fontId="0" fillId="0" borderId="0" applyFont="0" applyFill="0" applyBorder="0" applyAlignment="0" applyProtection="0"/>
    <xf numFmtId="180" fontId="86" fillId="0" borderId="0" applyFont="0" applyBorder="0" applyProtection="0">
      <alignment/>
    </xf>
    <xf numFmtId="180" fontId="86" fillId="0" borderId="0" applyFont="0" applyBorder="0" applyProtection="0">
      <alignment/>
    </xf>
    <xf numFmtId="180" fontId="86" fillId="0" borderId="0" applyFont="0" applyBorder="0" applyProtection="0">
      <alignment/>
    </xf>
    <xf numFmtId="180" fontId="86" fillId="0" borderId="0" applyFont="0" applyBorder="0" applyProtection="0">
      <alignment/>
    </xf>
    <xf numFmtId="180" fontId="86" fillId="0" borderId="0" applyFont="0" applyBorder="0" applyProtection="0">
      <alignment/>
    </xf>
    <xf numFmtId="180" fontId="86" fillId="0" borderId="0" applyFont="0" applyBorder="0" applyProtection="0">
      <alignment/>
    </xf>
    <xf numFmtId="180" fontId="86" fillId="0" borderId="0" applyFont="0" applyBorder="0" applyProtection="0">
      <alignment/>
    </xf>
    <xf numFmtId="180" fontId="86" fillId="0" borderId="0" applyFont="0" applyBorder="0" applyProtection="0">
      <alignment/>
    </xf>
    <xf numFmtId="181" fontId="86" fillId="0" borderId="0" applyFont="0" applyBorder="0" applyProtection="0">
      <alignment/>
    </xf>
    <xf numFmtId="181" fontId="86" fillId="0" borderId="0" applyFont="0" applyBorder="0" applyProtection="0">
      <alignment/>
    </xf>
    <xf numFmtId="180" fontId="86" fillId="0" borderId="0" applyFont="0" applyBorder="0" applyProtection="0">
      <alignment/>
    </xf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Border="0" applyProtection="0">
      <alignment/>
    </xf>
  </cellStyleXfs>
  <cellXfs count="21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right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4" fontId="21" fillId="0" borderId="12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15" xfId="0" applyFont="1" applyBorder="1" applyAlignment="1">
      <alignment wrapText="1"/>
    </xf>
    <xf numFmtId="4" fontId="21" fillId="0" borderId="0" xfId="0" applyNumberFormat="1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wrapText="1"/>
    </xf>
    <xf numFmtId="4" fontId="20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2" xfId="0" applyFont="1" applyBorder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wrapText="1"/>
    </xf>
    <xf numFmtId="0" fontId="20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/>
    </xf>
    <xf numFmtId="0" fontId="20" fillId="0" borderId="12" xfId="0" applyFont="1" applyBorder="1" applyAlignment="1">
      <alignment wrapText="1"/>
    </xf>
    <xf numFmtId="4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0" fontId="20" fillId="0" borderId="12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0" fontId="20" fillId="0" borderId="0" xfId="0" applyNumberFormat="1" applyFont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21" fillId="0" borderId="18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4" fontId="20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wrapText="1"/>
    </xf>
    <xf numFmtId="0" fontId="21" fillId="48" borderId="0" xfId="0" applyFont="1" applyFill="1" applyBorder="1" applyAlignment="1">
      <alignment horizontal="center"/>
    </xf>
    <xf numFmtId="4" fontId="21" fillId="48" borderId="0" xfId="0" applyNumberFormat="1" applyFont="1" applyFill="1" applyBorder="1" applyAlignment="1">
      <alignment horizontal="center"/>
    </xf>
    <xf numFmtId="4" fontId="21" fillId="48" borderId="20" xfId="0" applyNumberFormat="1" applyFont="1" applyFill="1" applyBorder="1" applyAlignment="1">
      <alignment horizontal="center"/>
    </xf>
    <xf numFmtId="0" fontId="21" fillId="48" borderId="21" xfId="0" applyFont="1" applyFill="1" applyBorder="1" applyAlignment="1">
      <alignment horizontal="center" wrapText="1"/>
    </xf>
    <xf numFmtId="0" fontId="20" fillId="0" borderId="19" xfId="0" applyFont="1" applyBorder="1" applyAlignment="1">
      <alignment/>
    </xf>
    <xf numFmtId="4" fontId="20" fillId="0" borderId="19" xfId="0" applyNumberFormat="1" applyFont="1" applyBorder="1" applyAlignment="1">
      <alignment/>
    </xf>
    <xf numFmtId="9" fontId="0" fillId="0" borderId="0" xfId="190" applyAlignment="1">
      <alignment/>
    </xf>
    <xf numFmtId="10" fontId="0" fillId="0" borderId="0" xfId="190" applyNumberFormat="1" applyAlignment="1">
      <alignment/>
    </xf>
    <xf numFmtId="0" fontId="21" fillId="48" borderId="22" xfId="0" applyFont="1" applyFill="1" applyBorder="1" applyAlignment="1">
      <alignment wrapText="1"/>
    </xf>
    <xf numFmtId="4" fontId="21" fillId="48" borderId="23" xfId="0" applyNumberFormat="1" applyFont="1" applyFill="1" applyBorder="1" applyAlignment="1">
      <alignment horizontal="center"/>
    </xf>
    <xf numFmtId="0" fontId="75" fillId="0" borderId="24" xfId="0" applyFont="1" applyBorder="1" applyAlignment="1">
      <alignment wrapText="1"/>
    </xf>
    <xf numFmtId="0" fontId="75" fillId="0" borderId="24" xfId="0" applyFont="1" applyBorder="1" applyAlignment="1">
      <alignment horizontal="center" wrapText="1"/>
    </xf>
    <xf numFmtId="0" fontId="125" fillId="0" borderId="25" xfId="138" applyFont="1" applyFill="1" applyBorder="1" applyAlignment="1">
      <alignment horizontal="center"/>
      <protection/>
    </xf>
    <xf numFmtId="0" fontId="125" fillId="0" borderId="26" xfId="138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126" fillId="0" borderId="27" xfId="138" applyFont="1" applyBorder="1" applyAlignment="1">
      <alignment horizontal="center" vertical="center"/>
      <protection/>
    </xf>
    <xf numFmtId="0" fontId="127" fillId="0" borderId="22" xfId="138" applyFont="1" applyBorder="1" applyAlignment="1">
      <alignment horizontal="center" vertical="center"/>
      <protection/>
    </xf>
    <xf numFmtId="0" fontId="24" fillId="0" borderId="22" xfId="0" applyFont="1" applyFill="1" applyBorder="1" applyAlignment="1">
      <alignment horizontal="justify" vertical="center" wrapText="1"/>
    </xf>
    <xf numFmtId="172" fontId="127" fillId="0" borderId="22" xfId="138" applyNumberFormat="1" applyFont="1" applyBorder="1" applyAlignment="1">
      <alignment horizontal="center" vertical="center"/>
      <protection/>
    </xf>
    <xf numFmtId="173" fontId="127" fillId="0" borderId="22" xfId="138" applyNumberFormat="1" applyFont="1" applyBorder="1" applyAlignment="1">
      <alignment horizontal="center" vertical="center"/>
      <protection/>
    </xf>
    <xf numFmtId="0" fontId="127" fillId="0" borderId="27" xfId="138" applyFont="1" applyBorder="1" applyAlignment="1">
      <alignment horizontal="center" vertical="center"/>
      <protection/>
    </xf>
    <xf numFmtId="173" fontId="127" fillId="0" borderId="27" xfId="138" applyNumberFormat="1" applyFont="1" applyBorder="1" applyAlignment="1">
      <alignment horizontal="center" vertical="center"/>
      <protection/>
    </xf>
    <xf numFmtId="0" fontId="124" fillId="0" borderId="21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3" fillId="0" borderId="28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27" fillId="0" borderId="27" xfId="138" applyNumberFormat="1" applyFont="1" applyBorder="1" applyAlignment="1">
      <alignment horizontal="center" vertical="center"/>
      <protection/>
    </xf>
    <xf numFmtId="0" fontId="21" fillId="49" borderId="18" xfId="0" applyFont="1" applyFill="1" applyBorder="1" applyAlignment="1">
      <alignment horizontal="center" wrapText="1"/>
    </xf>
    <xf numFmtId="0" fontId="20" fillId="49" borderId="18" xfId="0" applyFont="1" applyFill="1" applyBorder="1" applyAlignment="1">
      <alignment horizontal="center" wrapText="1"/>
    </xf>
    <xf numFmtId="0" fontId="21" fillId="49" borderId="29" xfId="0" applyFont="1" applyFill="1" applyBorder="1" applyAlignment="1">
      <alignment wrapText="1"/>
    </xf>
    <xf numFmtId="4" fontId="21" fillId="49" borderId="18" xfId="0" applyNumberFormat="1" applyFont="1" applyFill="1" applyBorder="1" applyAlignment="1">
      <alignment horizontal="center"/>
    </xf>
    <xf numFmtId="0" fontId="21" fillId="49" borderId="18" xfId="0" applyFont="1" applyFill="1" applyBorder="1" applyAlignment="1">
      <alignment horizontal="center"/>
    </xf>
    <xf numFmtId="4" fontId="21" fillId="49" borderId="30" xfId="0" applyNumberFormat="1" applyFont="1" applyFill="1" applyBorder="1" applyAlignment="1">
      <alignment horizontal="center"/>
    </xf>
    <xf numFmtId="4" fontId="21" fillId="49" borderId="31" xfId="0" applyNumberFormat="1" applyFont="1" applyFill="1" applyBorder="1" applyAlignment="1">
      <alignment horizontal="center"/>
    </xf>
    <xf numFmtId="4" fontId="21" fillId="49" borderId="29" xfId="0" applyNumberFormat="1" applyFont="1" applyFill="1" applyBorder="1" applyAlignment="1">
      <alignment horizontal="center"/>
    </xf>
    <xf numFmtId="0" fontId="20" fillId="0" borderId="22" xfId="0" applyFont="1" applyBorder="1" applyAlignment="1">
      <alignment vertical="center" wrapText="1"/>
    </xf>
    <xf numFmtId="0" fontId="20" fillId="0" borderId="22" xfId="0" applyFont="1" applyBorder="1" applyAlignment="1">
      <alignment/>
    </xf>
    <xf numFmtId="0" fontId="75" fillId="0" borderId="22" xfId="0" applyFont="1" applyBorder="1" applyAlignment="1">
      <alignment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wrapText="1"/>
    </xf>
    <xf numFmtId="4" fontId="21" fillId="0" borderId="22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 wrapText="1"/>
    </xf>
    <xf numFmtId="0" fontId="20" fillId="0" borderId="22" xfId="0" applyFont="1" applyBorder="1" applyAlignment="1">
      <alignment wrapText="1"/>
    </xf>
    <xf numFmtId="4" fontId="20" fillId="0" borderId="22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0" fontId="20" fillId="0" borderId="22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center"/>
    </xf>
    <xf numFmtId="49" fontId="126" fillId="0" borderId="27" xfId="138" applyNumberFormat="1" applyFont="1" applyBorder="1" applyAlignment="1">
      <alignment horizontal="center" vertical="center"/>
      <protection/>
    </xf>
    <xf numFmtId="4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19" xfId="0" applyNumberFormat="1" applyFont="1" applyBorder="1" applyAlignment="1">
      <alignment wrapText="1"/>
    </xf>
    <xf numFmtId="0" fontId="20" fillId="50" borderId="22" xfId="0" applyFont="1" applyFill="1" applyBorder="1" applyAlignment="1">
      <alignment horizontal="center" vertical="center"/>
    </xf>
    <xf numFmtId="4" fontId="20" fillId="50" borderId="22" xfId="0" applyNumberFormat="1" applyFont="1" applyFill="1" applyBorder="1" applyAlignment="1">
      <alignment horizontal="center" vertical="center"/>
    </xf>
    <xf numFmtId="0" fontId="20" fillId="50" borderId="22" xfId="0" applyFont="1" applyFill="1" applyBorder="1" applyAlignment="1">
      <alignment/>
    </xf>
    <xf numFmtId="49" fontId="75" fillId="50" borderId="22" xfId="0" applyNumberFormat="1" applyFont="1" applyFill="1" applyBorder="1" applyAlignment="1">
      <alignment horizontal="center" wrapText="1"/>
    </xf>
    <xf numFmtId="0" fontId="75" fillId="50" borderId="22" xfId="0" applyFont="1" applyFill="1" applyBorder="1" applyAlignment="1">
      <alignment vertical="center" wrapText="1"/>
    </xf>
    <xf numFmtId="0" fontId="20" fillId="50" borderId="22" xfId="0" applyFont="1" applyFill="1" applyBorder="1" applyAlignment="1">
      <alignment horizontal="center"/>
    </xf>
    <xf numFmtId="0" fontId="21" fillId="50" borderId="22" xfId="0" applyFont="1" applyFill="1" applyBorder="1" applyAlignment="1">
      <alignment horizontal="center"/>
    </xf>
    <xf numFmtId="0" fontId="21" fillId="50" borderId="22" xfId="0" applyFont="1" applyFill="1" applyBorder="1" applyAlignment="1">
      <alignment horizontal="center" wrapText="1"/>
    </xf>
    <xf numFmtId="0" fontId="21" fillId="50" borderId="22" xfId="0" applyFont="1" applyFill="1" applyBorder="1" applyAlignment="1">
      <alignment wrapText="1"/>
    </xf>
    <xf numFmtId="4" fontId="21" fillId="50" borderId="22" xfId="0" applyNumberFormat="1" applyFont="1" applyFill="1" applyBorder="1" applyAlignment="1">
      <alignment horizontal="center"/>
    </xf>
    <xf numFmtId="0" fontId="20" fillId="50" borderId="22" xfId="0" applyFont="1" applyFill="1" applyBorder="1" applyAlignment="1">
      <alignment horizontal="center" wrapText="1"/>
    </xf>
    <xf numFmtId="0" fontId="20" fillId="50" borderId="22" xfId="0" applyFont="1" applyFill="1" applyBorder="1" applyAlignment="1">
      <alignment wrapText="1"/>
    </xf>
    <xf numFmtId="4" fontId="20" fillId="50" borderId="22" xfId="0" applyNumberFormat="1" applyFont="1" applyFill="1" applyBorder="1" applyAlignment="1">
      <alignment horizontal="center"/>
    </xf>
    <xf numFmtId="10" fontId="20" fillId="50" borderId="22" xfId="0" applyNumberFormat="1" applyFont="1" applyFill="1" applyBorder="1" applyAlignment="1">
      <alignment horizontal="center"/>
    </xf>
    <xf numFmtId="0" fontId="20" fillId="50" borderId="22" xfId="0" applyFont="1" applyFill="1" applyBorder="1" applyAlignment="1">
      <alignment vertical="center" wrapText="1"/>
    </xf>
    <xf numFmtId="10" fontId="20" fillId="50" borderId="22" xfId="0" applyNumberFormat="1" applyFont="1" applyFill="1" applyBorder="1" applyAlignment="1">
      <alignment/>
    </xf>
    <xf numFmtId="0" fontId="75" fillId="50" borderId="22" xfId="0" applyFont="1" applyFill="1" applyBorder="1" applyAlignment="1">
      <alignment horizontal="center" wrapText="1"/>
    </xf>
    <xf numFmtId="0" fontId="75" fillId="50" borderId="22" xfId="0" applyFont="1" applyFill="1" applyBorder="1" applyAlignment="1">
      <alignment wrapText="1"/>
    </xf>
    <xf numFmtId="0" fontId="25" fillId="50" borderId="22" xfId="167" applyFont="1" applyFill="1" applyBorder="1" applyAlignment="1">
      <alignment horizontal="center" wrapText="1"/>
      <protection/>
    </xf>
    <xf numFmtId="3" fontId="20" fillId="50" borderId="22" xfId="0" applyNumberFormat="1" applyFont="1" applyFill="1" applyBorder="1" applyAlignment="1">
      <alignment/>
    </xf>
    <xf numFmtId="0" fontId="20" fillId="50" borderId="22" xfId="0" applyNumberFormat="1" applyFont="1" applyFill="1" applyBorder="1" applyAlignment="1">
      <alignment horizontal="center" vertical="center"/>
    </xf>
    <xf numFmtId="0" fontId="20" fillId="50" borderId="27" xfId="0" applyFont="1" applyFill="1" applyBorder="1" applyAlignment="1">
      <alignment/>
    </xf>
    <xf numFmtId="0" fontId="126" fillId="0" borderId="0" xfId="138" applyFont="1" applyBorder="1" applyAlignment="1">
      <alignment horizontal="center"/>
      <protection/>
    </xf>
    <xf numFmtId="0" fontId="23" fillId="0" borderId="0" xfId="138" applyFont="1" applyBorder="1">
      <alignment/>
      <protection/>
    </xf>
    <xf numFmtId="174" fontId="126" fillId="0" borderId="0" xfId="138" applyNumberFormat="1" applyFont="1" applyBorder="1" applyAlignment="1">
      <alignment horizontal="center"/>
      <protection/>
    </xf>
    <xf numFmtId="0" fontId="20" fillId="50" borderId="23" xfId="0" applyFont="1" applyFill="1" applyBorder="1" applyAlignment="1">
      <alignment/>
    </xf>
    <xf numFmtId="0" fontId="20" fillId="50" borderId="21" xfId="0" applyFont="1" applyFill="1" applyBorder="1" applyAlignment="1">
      <alignment/>
    </xf>
    <xf numFmtId="0" fontId="20" fillId="0" borderId="23" xfId="0" applyFont="1" applyBorder="1" applyAlignment="1">
      <alignment/>
    </xf>
    <xf numFmtId="0" fontId="20" fillId="0" borderId="22" xfId="0" applyFont="1" applyBorder="1" applyAlignment="1">
      <alignment/>
    </xf>
    <xf numFmtId="4" fontId="20" fillId="0" borderId="22" xfId="0" applyNumberFormat="1" applyFont="1" applyBorder="1" applyAlignment="1">
      <alignment/>
    </xf>
    <xf numFmtId="10" fontId="0" fillId="0" borderId="22" xfId="190" applyNumberFormat="1" applyBorder="1" applyAlignment="1">
      <alignment/>
    </xf>
    <xf numFmtId="0" fontId="21" fillId="48" borderId="22" xfId="0" applyFont="1" applyFill="1" applyBorder="1" applyAlignment="1">
      <alignment horizontal="center"/>
    </xf>
    <xf numFmtId="0" fontId="21" fillId="48" borderId="22" xfId="0" applyFont="1" applyFill="1" applyBorder="1" applyAlignment="1">
      <alignment horizontal="center" wrapText="1"/>
    </xf>
    <xf numFmtId="4" fontId="21" fillId="48" borderId="22" xfId="0" applyNumberFormat="1" applyFont="1" applyFill="1" applyBorder="1" applyAlignment="1">
      <alignment horizontal="center"/>
    </xf>
    <xf numFmtId="0" fontId="21" fillId="49" borderId="22" xfId="0" applyFont="1" applyFill="1" applyBorder="1" applyAlignment="1">
      <alignment horizontal="center" wrapText="1"/>
    </xf>
    <xf numFmtId="0" fontId="20" fillId="49" borderId="22" xfId="0" applyFont="1" applyFill="1" applyBorder="1" applyAlignment="1">
      <alignment horizontal="center" wrapText="1"/>
    </xf>
    <xf numFmtId="0" fontId="21" fillId="49" borderId="22" xfId="0" applyFont="1" applyFill="1" applyBorder="1" applyAlignment="1">
      <alignment wrapText="1"/>
    </xf>
    <xf numFmtId="4" fontId="21" fillId="49" borderId="22" xfId="0" applyNumberFormat="1" applyFont="1" applyFill="1" applyBorder="1" applyAlignment="1">
      <alignment horizontal="center"/>
    </xf>
    <xf numFmtId="0" fontId="21" fillId="49" borderId="22" xfId="0" applyFont="1" applyFill="1" applyBorder="1" applyAlignment="1">
      <alignment horizontal="center"/>
    </xf>
    <xf numFmtId="0" fontId="20" fillId="0" borderId="0" xfId="0" applyFont="1" applyBorder="1" applyAlignment="1">
      <alignment wrapText="1"/>
    </xf>
    <xf numFmtId="0" fontId="125" fillId="0" borderId="22" xfId="138" applyFont="1" applyFill="1" applyBorder="1" applyAlignment="1">
      <alignment horizontal="center"/>
      <protection/>
    </xf>
    <xf numFmtId="0" fontId="75" fillId="0" borderId="22" xfId="0" applyFont="1" applyBorder="1" applyAlignment="1">
      <alignment horizontal="center" wrapText="1"/>
    </xf>
    <xf numFmtId="174" fontId="127" fillId="0" borderId="22" xfId="118" applyFont="1" applyBorder="1" applyAlignment="1">
      <alignment horizontal="center" vertical="center"/>
    </xf>
    <xf numFmtId="0" fontId="21" fillId="0" borderId="22" xfId="0" applyFont="1" applyBorder="1" applyAlignment="1">
      <alignment/>
    </xf>
    <xf numFmtId="173" fontId="20" fillId="0" borderId="22" xfId="0" applyNumberFormat="1" applyFont="1" applyBorder="1" applyAlignment="1">
      <alignment horizontal="center"/>
    </xf>
    <xf numFmtId="0" fontId="20" fillId="50" borderId="0" xfId="0" applyFont="1" applyFill="1" applyBorder="1" applyAlignment="1">
      <alignment/>
    </xf>
    <xf numFmtId="10" fontId="20" fillId="0" borderId="0" xfId="0" applyNumberFormat="1" applyFont="1" applyAlignment="1">
      <alignment/>
    </xf>
    <xf numFmtId="0" fontId="23" fillId="0" borderId="0" xfId="138" applyFont="1" applyBorder="1" applyAlignment="1">
      <alignment horizontal="center"/>
      <protection/>
    </xf>
    <xf numFmtId="174" fontId="127" fillId="0" borderId="27" xfId="118" applyFont="1" applyBorder="1" applyAlignment="1">
      <alignment horizontal="center" vertical="center"/>
    </xf>
    <xf numFmtId="174" fontId="126" fillId="0" borderId="22" xfId="138" applyNumberFormat="1" applyFont="1" applyBorder="1" applyAlignment="1">
      <alignment horizontal="center"/>
      <protection/>
    </xf>
    <xf numFmtId="0" fontId="20" fillId="50" borderId="0" xfId="0" applyFont="1" applyFill="1" applyAlignment="1">
      <alignment/>
    </xf>
    <xf numFmtId="4" fontId="75" fillId="0" borderId="22" xfId="0" applyNumberFormat="1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49" fontId="20" fillId="50" borderId="22" xfId="0" applyNumberFormat="1" applyFont="1" applyFill="1" applyBorder="1" applyAlignment="1">
      <alignment horizontal="center" wrapText="1"/>
    </xf>
    <xf numFmtId="0" fontId="20" fillId="0" borderId="22" xfId="0" applyFont="1" applyBorder="1" applyAlignment="1">
      <alignment vertical="top" wrapText="1"/>
    </xf>
    <xf numFmtId="0" fontId="20" fillId="0" borderId="29" xfId="0" applyFont="1" applyBorder="1" applyAlignment="1">
      <alignment horizontal="center"/>
    </xf>
    <xf numFmtId="0" fontId="75" fillId="50" borderId="22" xfId="0" applyFont="1" applyFill="1" applyBorder="1" applyAlignment="1">
      <alignment vertical="top" wrapText="1"/>
    </xf>
    <xf numFmtId="0" fontId="24" fillId="0" borderId="22" xfId="0" applyFont="1" applyBorder="1" applyAlignment="1">
      <alignment horizontal="justify" vertical="center" wrapText="1"/>
    </xf>
    <xf numFmtId="49" fontId="20" fillId="0" borderId="22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7" fontId="75" fillId="0" borderId="22" xfId="230" applyNumberFormat="1" applyFont="1" applyBorder="1" applyAlignment="1">
      <alignment horizontal="center"/>
    </xf>
    <xf numFmtId="0" fontId="21" fillId="49" borderId="22" xfId="0" applyFont="1" applyFill="1" applyBorder="1" applyAlignment="1">
      <alignment horizontal="center" vertical="center"/>
    </xf>
    <xf numFmtId="0" fontId="124" fillId="49" borderId="22" xfId="0" applyFont="1" applyFill="1" applyBorder="1" applyAlignment="1">
      <alignment horizontal="center" wrapText="1"/>
    </xf>
    <xf numFmtId="0" fontId="124" fillId="49" borderId="22" xfId="0" applyFont="1" applyFill="1" applyBorder="1" applyAlignment="1">
      <alignment wrapText="1"/>
    </xf>
    <xf numFmtId="4" fontId="21" fillId="49" borderId="22" xfId="0" applyNumberFormat="1" applyFont="1" applyFill="1" applyBorder="1" applyAlignment="1">
      <alignment horizontal="center" vertical="center"/>
    </xf>
    <xf numFmtId="7" fontId="124" fillId="49" borderId="22" xfId="230" applyNumberFormat="1" applyFont="1" applyFill="1" applyBorder="1" applyAlignment="1">
      <alignment horizontal="center"/>
    </xf>
    <xf numFmtId="0" fontId="21" fillId="49" borderId="23" xfId="0" applyFont="1" applyFill="1" applyBorder="1" applyAlignment="1">
      <alignment/>
    </xf>
    <xf numFmtId="0" fontId="26" fillId="49" borderId="22" xfId="167" applyFont="1" applyFill="1" applyBorder="1" applyAlignment="1">
      <alignment horizontal="center" wrapText="1"/>
      <protection/>
    </xf>
    <xf numFmtId="0" fontId="21" fillId="49" borderId="22" xfId="0" applyFont="1" applyFill="1" applyBorder="1" applyAlignment="1">
      <alignment/>
    </xf>
    <xf numFmtId="0" fontId="20" fillId="0" borderId="31" xfId="0" applyFont="1" applyBorder="1" applyAlignment="1">
      <alignment/>
    </xf>
    <xf numFmtId="0" fontId="20" fillId="49" borderId="23" xfId="0" applyFont="1" applyFill="1" applyBorder="1" applyAlignment="1">
      <alignment/>
    </xf>
    <xf numFmtId="0" fontId="20" fillId="49" borderId="22" xfId="0" applyFont="1" applyFill="1" applyBorder="1" applyAlignment="1">
      <alignment/>
    </xf>
    <xf numFmtId="0" fontId="20" fillId="49" borderId="0" xfId="0" applyFont="1" applyFill="1" applyAlignment="1">
      <alignment/>
    </xf>
    <xf numFmtId="0" fontId="125" fillId="0" borderId="22" xfId="138" applyFont="1" applyBorder="1" applyAlignment="1">
      <alignment horizontal="center"/>
      <protection/>
    </xf>
    <xf numFmtId="0" fontId="126" fillId="0" borderId="22" xfId="138" applyFont="1" applyBorder="1" applyAlignment="1">
      <alignment horizontal="center" vertical="center"/>
      <protection/>
    </xf>
    <xf numFmtId="49" fontId="126" fillId="0" borderId="22" xfId="138" applyNumberFormat="1" applyFont="1" applyBorder="1" applyAlignment="1">
      <alignment horizontal="center" vertical="center"/>
      <protection/>
    </xf>
    <xf numFmtId="0" fontId="124" fillId="0" borderId="22" xfId="0" applyFont="1" applyBorder="1" applyAlignment="1">
      <alignment wrapText="1"/>
    </xf>
    <xf numFmtId="0" fontId="27" fillId="0" borderId="22" xfId="0" applyFont="1" applyBorder="1" applyAlignment="1">
      <alignment horizontal="justify" vertical="center" wrapText="1"/>
    </xf>
    <xf numFmtId="49" fontId="127" fillId="0" borderId="22" xfId="13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20" fillId="0" borderId="22" xfId="0" applyFont="1" applyBorder="1" applyAlignment="1">
      <alignment horizontal="left" vertical="center" wrapText="1"/>
    </xf>
    <xf numFmtId="173" fontId="127" fillId="0" borderId="22" xfId="138" applyNumberFormat="1" applyFont="1" applyBorder="1" applyAlignment="1">
      <alignment horizontal="right" vertical="center"/>
      <protection/>
    </xf>
    <xf numFmtId="173" fontId="20" fillId="0" borderId="22" xfId="0" applyNumberFormat="1" applyFont="1" applyBorder="1" applyAlignment="1">
      <alignment/>
    </xf>
    <xf numFmtId="173" fontId="0" fillId="0" borderId="22" xfId="190" applyNumberFormat="1" applyBorder="1" applyAlignment="1">
      <alignment/>
    </xf>
    <xf numFmtId="173" fontId="21" fillId="48" borderId="22" xfId="0" applyNumberFormat="1" applyFont="1" applyFill="1" applyBorder="1" applyAlignment="1">
      <alignment horizontal="center"/>
    </xf>
    <xf numFmtId="173" fontId="21" fillId="49" borderId="22" xfId="0" applyNumberFormat="1" applyFont="1" applyFill="1" applyBorder="1" applyAlignment="1">
      <alignment horizontal="center"/>
    </xf>
    <xf numFmtId="173" fontId="75" fillId="0" borderId="22" xfId="0" applyNumberFormat="1" applyFont="1" applyBorder="1" applyAlignment="1">
      <alignment horizontal="center"/>
    </xf>
    <xf numFmtId="173" fontId="20" fillId="50" borderId="22" xfId="0" applyNumberFormat="1" applyFont="1" applyFill="1" applyBorder="1" applyAlignment="1">
      <alignment horizontal="center" vertical="center"/>
    </xf>
    <xf numFmtId="173" fontId="21" fillId="49" borderId="22" xfId="0" applyNumberFormat="1" applyFont="1" applyFill="1" applyBorder="1" applyAlignment="1">
      <alignment horizontal="center" vertical="center"/>
    </xf>
    <xf numFmtId="173" fontId="20" fillId="50" borderId="22" xfId="0" applyNumberFormat="1" applyFont="1" applyFill="1" applyBorder="1" applyAlignment="1">
      <alignment horizontal="center"/>
    </xf>
    <xf numFmtId="173" fontId="21" fillId="0" borderId="22" xfId="0" applyNumberFormat="1" applyFont="1" applyBorder="1" applyAlignment="1">
      <alignment horizontal="center"/>
    </xf>
    <xf numFmtId="173" fontId="21" fillId="0" borderId="0" xfId="0" applyNumberFormat="1" applyFont="1" applyBorder="1" applyAlignment="1">
      <alignment horizontal="center"/>
    </xf>
    <xf numFmtId="173" fontId="20" fillId="0" borderId="0" xfId="0" applyNumberFormat="1" applyFont="1" applyBorder="1" applyAlignment="1">
      <alignment horizontal="center"/>
    </xf>
    <xf numFmtId="173" fontId="20" fillId="0" borderId="0" xfId="0" applyNumberFormat="1" applyFont="1" applyAlignment="1">
      <alignment horizontal="center"/>
    </xf>
    <xf numFmtId="173" fontId="20" fillId="0" borderId="19" xfId="0" applyNumberFormat="1" applyFont="1" applyBorder="1" applyAlignment="1">
      <alignment horizontal="center"/>
    </xf>
    <xf numFmtId="173" fontId="20" fillId="0" borderId="18" xfId="0" applyNumberFormat="1" applyFont="1" applyBorder="1" applyAlignment="1">
      <alignment horizontal="center"/>
    </xf>
    <xf numFmtId="173" fontId="124" fillId="49" borderId="22" xfId="0" applyNumberFormat="1" applyFont="1" applyFill="1" applyBorder="1" applyAlignment="1">
      <alignment horizontal="center"/>
    </xf>
    <xf numFmtId="4" fontId="20" fillId="0" borderId="0" xfId="0" applyNumberFormat="1" applyFont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0" fontId="20" fillId="0" borderId="22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26" fillId="0" borderId="22" xfId="138" applyFont="1" applyBorder="1" applyAlignment="1">
      <alignment horizontal="center"/>
      <protection/>
    </xf>
    <xf numFmtId="0" fontId="23" fillId="0" borderId="22" xfId="138" applyFont="1" applyBorder="1">
      <alignment/>
      <protection/>
    </xf>
    <xf numFmtId="0" fontId="20" fillId="0" borderId="0" xfId="0" applyFont="1" applyAlignment="1">
      <alignment horizontal="center"/>
    </xf>
    <xf numFmtId="0" fontId="126" fillId="0" borderId="33" xfId="138" applyFont="1" applyBorder="1" applyAlignment="1">
      <alignment horizontal="center"/>
      <protection/>
    </xf>
    <xf numFmtId="0" fontId="126" fillId="0" borderId="34" xfId="138" applyFont="1" applyBorder="1" applyAlignment="1">
      <alignment horizontal="center"/>
      <protection/>
    </xf>
    <xf numFmtId="0" fontId="126" fillId="0" borderId="23" xfId="138" applyFont="1" applyBorder="1" applyAlignment="1">
      <alignment horizontal="center"/>
      <protection/>
    </xf>
    <xf numFmtId="0" fontId="23" fillId="0" borderId="0" xfId="138" applyFont="1" applyBorder="1" applyAlignment="1">
      <alignment horizontal="center"/>
      <protection/>
    </xf>
    <xf numFmtId="0" fontId="20" fillId="0" borderId="0" xfId="0" applyFont="1" applyAlignment="1">
      <alignment horizontal="center"/>
    </xf>
  </cellXfs>
  <cellStyles count="236">
    <cellStyle name="Normal" xfId="0"/>
    <cellStyle name="&#10;JournalTemplate=C:\COMFO\CTALK\JOURSTD.TPL&#10;LbStateAddress=3 3 0 251 1 89 2 311&#10;LbStateJou" xfId="15"/>
    <cellStyle name="20% - Ênfase1" xfId="16"/>
    <cellStyle name="20% - Ênfase1 100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Ênfase1" xfId="29"/>
    <cellStyle name="60% - Ênfase2" xfId="30"/>
    <cellStyle name="60% - Ênfase3" xfId="31"/>
    <cellStyle name="60% - Ênfase4" xfId="32"/>
    <cellStyle name="60% - Ênfase5" xfId="33"/>
    <cellStyle name="60% - Ênfase6" xfId="34"/>
    <cellStyle name="60% - Ênfase6 37" xfId="35"/>
    <cellStyle name="Accent" xfId="36"/>
    <cellStyle name="Accent 1" xfId="37"/>
    <cellStyle name="Accent 1 1" xfId="38"/>
    <cellStyle name="Accent 1 2" xfId="39"/>
    <cellStyle name="Accent 2" xfId="40"/>
    <cellStyle name="Accent 2 1" xfId="41"/>
    <cellStyle name="Accent 2 2" xfId="42"/>
    <cellStyle name="Accent 3" xfId="43"/>
    <cellStyle name="Accent 3 1" xfId="44"/>
    <cellStyle name="Accent 3 2" xfId="45"/>
    <cellStyle name="Accent 4" xfId="46"/>
    <cellStyle name="Accent 5" xfId="47"/>
    <cellStyle name="Bad" xfId="48"/>
    <cellStyle name="Bad 1" xfId="49"/>
    <cellStyle name="Bad 2" xfId="50"/>
    <cellStyle name="Bom" xfId="51"/>
    <cellStyle name="Cálculo" xfId="52"/>
    <cellStyle name="Célula de Verificação" xfId="53"/>
    <cellStyle name="Célula Vinculada" xfId="54"/>
    <cellStyle name="cf1" xfId="55"/>
    <cellStyle name="cf2" xfId="56"/>
    <cellStyle name="cf3" xfId="57"/>
    <cellStyle name="cf4" xfId="58"/>
    <cellStyle name="cf5" xfId="59"/>
    <cellStyle name="cf6" xfId="60"/>
    <cellStyle name="cf7" xfId="61"/>
    <cellStyle name="cf8" xfId="62"/>
    <cellStyle name="cf9" xfId="63"/>
    <cellStyle name="Comma_Arauco Piping list" xfId="64"/>
    <cellStyle name="Comma0" xfId="65"/>
    <cellStyle name="CORES" xfId="66"/>
    <cellStyle name="Currency [0]_Arauco Piping list" xfId="67"/>
    <cellStyle name="Currency_Arauco Piping list" xfId="68"/>
    <cellStyle name="Currency0" xfId="69"/>
    <cellStyle name="Data" xfId="70"/>
    <cellStyle name="Date" xfId="71"/>
    <cellStyle name="Ênfase1" xfId="72"/>
    <cellStyle name="Ênfase2" xfId="73"/>
    <cellStyle name="Ênfase3" xfId="74"/>
    <cellStyle name="Ênfase4" xfId="75"/>
    <cellStyle name="Ênfase5" xfId="76"/>
    <cellStyle name="Ênfase6" xfId="77"/>
    <cellStyle name="Entrada" xfId="78"/>
    <cellStyle name="Error" xfId="79"/>
    <cellStyle name="Error 1" xfId="80"/>
    <cellStyle name="Error 2" xfId="81"/>
    <cellStyle name="Excel Built-in Excel Built-in Excel Built-in Excel Built-in Excel Built-in Excel Built-in Excel Built-in Excel Built-in Separador de milhares 4" xfId="82"/>
    <cellStyle name="Excel Built-in Excel Built-in Excel Built-in Excel Built-in Excel Built-in Excel Built-in Excel Built-in Separador de milhares 4" xfId="83"/>
    <cellStyle name="Excel Built-in Normal" xfId="84"/>
    <cellStyle name="Excel Built-in Normal 1" xfId="85"/>
    <cellStyle name="Excel Built-in Normal 2" xfId="86"/>
    <cellStyle name="Excel Built-in Normal 3" xfId="87"/>
    <cellStyle name="Excel_BuiltIn_Comma 1" xfId="88"/>
    <cellStyle name="Fixed" xfId="89"/>
    <cellStyle name="Fixo" xfId="90"/>
    <cellStyle name="Followed Hyperlink" xfId="91"/>
    <cellStyle name="Footnote" xfId="92"/>
    <cellStyle name="Footnote 1" xfId="93"/>
    <cellStyle name="Footnote 2" xfId="94"/>
    <cellStyle name="Good" xfId="95"/>
    <cellStyle name="Good 1" xfId="96"/>
    <cellStyle name="Good 2" xfId="97"/>
    <cellStyle name="Grey" xfId="98"/>
    <cellStyle name="Heading" xfId="99"/>
    <cellStyle name="Heading (user)" xfId="100"/>
    <cellStyle name="Heading 1" xfId="101"/>
    <cellStyle name="Heading 1 1" xfId="102"/>
    <cellStyle name="Heading 1 2" xfId="103"/>
    <cellStyle name="Heading 2" xfId="104"/>
    <cellStyle name="Heading 2 1" xfId="105"/>
    <cellStyle name="Heading 2 2" xfId="106"/>
    <cellStyle name="Heading 3" xfId="107"/>
    <cellStyle name="Heading1 (user)" xfId="108"/>
    <cellStyle name="Hyperlink" xfId="109"/>
    <cellStyle name="Hiperlink 2" xfId="110"/>
    <cellStyle name="Followed Hyperlink" xfId="111"/>
    <cellStyle name="Indefinido" xfId="112"/>
    <cellStyle name="Input [yellow]" xfId="113"/>
    <cellStyle name="material" xfId="114"/>
    <cellStyle name="MINIPG" xfId="115"/>
    <cellStyle name="Currency" xfId="116"/>
    <cellStyle name="Currency [0]" xfId="117"/>
    <cellStyle name="Moeda 2" xfId="118"/>
    <cellStyle name="Moeda 2 2" xfId="119"/>
    <cellStyle name="Moeda 3" xfId="120"/>
    <cellStyle name="Moeda 4" xfId="121"/>
    <cellStyle name="Neutral" xfId="122"/>
    <cellStyle name="Neutral 1" xfId="123"/>
    <cellStyle name="Neutral 2" xfId="124"/>
    <cellStyle name="Neutro" xfId="125"/>
    <cellStyle name="Normal - Style1" xfId="126"/>
    <cellStyle name="Normal 10" xfId="127"/>
    <cellStyle name="Normal 11" xfId="128"/>
    <cellStyle name="Normal 11 2" xfId="129"/>
    <cellStyle name="Normal 12" xfId="130"/>
    <cellStyle name="Normal 13" xfId="131"/>
    <cellStyle name="Normal 14" xfId="132"/>
    <cellStyle name="Normal 15" xfId="133"/>
    <cellStyle name="Normal 16" xfId="134"/>
    <cellStyle name="Normal 17" xfId="135"/>
    <cellStyle name="Normal 18" xfId="136"/>
    <cellStyle name="Normal 19" xfId="137"/>
    <cellStyle name="Normal 2" xfId="138"/>
    <cellStyle name="Normal 2 2" xfId="139"/>
    <cellStyle name="Normal 2 3" xfId="140"/>
    <cellStyle name="Normal 20" xfId="141"/>
    <cellStyle name="Normal 21" xfId="142"/>
    <cellStyle name="Normal 22" xfId="143"/>
    <cellStyle name="Normal 23" xfId="144"/>
    <cellStyle name="Normal 24" xfId="145"/>
    <cellStyle name="Normal 25" xfId="146"/>
    <cellStyle name="Normal 26" xfId="147"/>
    <cellStyle name="Normal 27" xfId="148"/>
    <cellStyle name="Normal 28" xfId="149"/>
    <cellStyle name="Normal 29" xfId="150"/>
    <cellStyle name="Normal 3" xfId="151"/>
    <cellStyle name="Normal 3 2" xfId="152"/>
    <cellStyle name="Normal 3 3" xfId="153"/>
    <cellStyle name="Normal 3 4" xfId="154"/>
    <cellStyle name="Normal 30" xfId="155"/>
    <cellStyle name="Normal 31" xfId="156"/>
    <cellStyle name="Normal 32" xfId="157"/>
    <cellStyle name="Normal 33" xfId="158"/>
    <cellStyle name="Normal 34" xfId="159"/>
    <cellStyle name="Normal 35" xfId="160"/>
    <cellStyle name="Normal 36" xfId="161"/>
    <cellStyle name="Normal 37" xfId="162"/>
    <cellStyle name="Normal 38" xfId="163"/>
    <cellStyle name="Normal 39" xfId="164"/>
    <cellStyle name="Normal 4" xfId="165"/>
    <cellStyle name="Normal 4 2_SIGEO Ver_2013A" xfId="166"/>
    <cellStyle name="Normal 40" xfId="167"/>
    <cellStyle name="Normal 5" xfId="168"/>
    <cellStyle name="Normal 5 2" xfId="169"/>
    <cellStyle name="Normal 6" xfId="170"/>
    <cellStyle name="Normal 6 2" xfId="171"/>
    <cellStyle name="Normal 6 2 2" xfId="172"/>
    <cellStyle name="Normal 6 3" xfId="173"/>
    <cellStyle name="Normal 7" xfId="174"/>
    <cellStyle name="Normal 7 2" xfId="175"/>
    <cellStyle name="Normal 8" xfId="176"/>
    <cellStyle name="Normal 8 2" xfId="177"/>
    <cellStyle name="Normal 9" xfId="178"/>
    <cellStyle name="Normal1" xfId="179"/>
    <cellStyle name="Normal2" xfId="180"/>
    <cellStyle name="Normal3" xfId="181"/>
    <cellStyle name="Nota" xfId="182"/>
    <cellStyle name="Note" xfId="183"/>
    <cellStyle name="Note 1" xfId="184"/>
    <cellStyle name="Note 2" xfId="185"/>
    <cellStyle name="Percent [2]" xfId="186"/>
    <cellStyle name="Percent_Sheet1" xfId="187"/>
    <cellStyle name="Percentual" xfId="188"/>
    <cellStyle name="Ponto" xfId="189"/>
    <cellStyle name="Percent" xfId="190"/>
    <cellStyle name="Porcentagem 2" xfId="191"/>
    <cellStyle name="Porcentagem 3" xfId="192"/>
    <cellStyle name="Porcentagem 3 2" xfId="193"/>
    <cellStyle name="Porcentagem 4" xfId="194"/>
    <cellStyle name="Porcentagem 4 2" xfId="195"/>
    <cellStyle name="Porcentagem 4 3" xfId="196"/>
    <cellStyle name="Porcentagem 5" xfId="197"/>
    <cellStyle name="Porcentagem 6" xfId="198"/>
    <cellStyle name="Porcentagem 7" xfId="199"/>
    <cellStyle name="Porcentagem 8" xfId="200"/>
    <cellStyle name="Result (user)" xfId="201"/>
    <cellStyle name="Result2 (user)" xfId="202"/>
    <cellStyle name="Ruim" xfId="203"/>
    <cellStyle name="Saída" xfId="204"/>
    <cellStyle name="Sep. milhar [0]" xfId="205"/>
    <cellStyle name="Separador de m" xfId="206"/>
    <cellStyle name="Comma [0]" xfId="207"/>
    <cellStyle name="Separador de milhares 2" xfId="208"/>
    <cellStyle name="Separador de milhares 2 2" xfId="209"/>
    <cellStyle name="Separador de milhares 3" xfId="210"/>
    <cellStyle name="Separador de milhares 4" xfId="211"/>
    <cellStyle name="Sepavador de milhares [0]_Pasta2" xfId="212"/>
    <cellStyle name="Standard_RP100_01 (metr.)" xfId="213"/>
    <cellStyle name="Status" xfId="214"/>
    <cellStyle name="Status 1" xfId="215"/>
    <cellStyle name="Status 2" xfId="216"/>
    <cellStyle name="Text" xfId="217"/>
    <cellStyle name="Text 1" xfId="218"/>
    <cellStyle name="Text 2" xfId="219"/>
    <cellStyle name="Texto de Aviso" xfId="220"/>
    <cellStyle name="Texto Explicativo" xfId="221"/>
    <cellStyle name="Título" xfId="222"/>
    <cellStyle name="Título 1" xfId="223"/>
    <cellStyle name="Título 2" xfId="224"/>
    <cellStyle name="Título 3" xfId="225"/>
    <cellStyle name="Título 4" xfId="226"/>
    <cellStyle name="Titulo1" xfId="227"/>
    <cellStyle name="Titulo2" xfId="228"/>
    <cellStyle name="Total" xfId="229"/>
    <cellStyle name="Comma" xfId="230"/>
    <cellStyle name="Vírgula 10" xfId="231"/>
    <cellStyle name="Vírgula 11" xfId="232"/>
    <cellStyle name="Vírgula 12" xfId="233"/>
    <cellStyle name="Vírgula 2" xfId="234"/>
    <cellStyle name="Vírgula 2 2" xfId="235"/>
    <cellStyle name="Vírgula 2 2 2" xfId="236"/>
    <cellStyle name="Vírgula 3" xfId="237"/>
    <cellStyle name="Vírgula 3 2" xfId="238"/>
    <cellStyle name="Vírgula 4" xfId="239"/>
    <cellStyle name="Vírgula 5" xfId="240"/>
    <cellStyle name="Vírgula 5 2" xfId="241"/>
    <cellStyle name="Vírgula 6" xfId="242"/>
    <cellStyle name="Vírgula 6 2" xfId="243"/>
    <cellStyle name="Vírgula 7" xfId="244"/>
    <cellStyle name="Vírgula 8" xfId="245"/>
    <cellStyle name="Vírgula 9" xfId="246"/>
    <cellStyle name="Warning" xfId="247"/>
    <cellStyle name="Warning 1" xfId="248"/>
    <cellStyle name="Warning 2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0</xdr:rowOff>
    </xdr:from>
    <xdr:to>
      <xdr:col>8</xdr:col>
      <xdr:colOff>885825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95250</xdr:rowOff>
    </xdr:from>
    <xdr:to>
      <xdr:col>1</xdr:col>
      <xdr:colOff>762000</xdr:colOff>
      <xdr:row>5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714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66675</xdr:rowOff>
    </xdr:from>
    <xdr:to>
      <xdr:col>6</xdr:col>
      <xdr:colOff>895350</xdr:colOff>
      <xdr:row>5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66675"/>
          <a:ext cx="71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tabSelected="1" zoomScalePageLayoutView="0" workbookViewId="0" topLeftCell="A1">
      <selection activeCell="J8" sqref="J8"/>
    </sheetView>
  </sheetViews>
  <sheetFormatPr defaultColWidth="11.57421875" defaultRowHeight="12.75"/>
  <cols>
    <col min="1" max="1" width="6.00390625" style="1" customWidth="1"/>
    <col min="2" max="2" width="14.57421875" style="2" customWidth="1"/>
    <col min="3" max="3" width="56.421875" style="3" customWidth="1"/>
    <col min="4" max="4" width="9.00390625" style="4" customWidth="1"/>
    <col min="5" max="5" width="5.140625" style="1" customWidth="1"/>
    <col min="6" max="6" width="18.00390625" style="200" customWidth="1"/>
    <col min="7" max="7" width="12.421875" style="200" customWidth="1"/>
    <col min="8" max="8" width="17.140625" style="200" customWidth="1"/>
    <col min="9" max="9" width="15.8515625" style="4" customWidth="1"/>
    <col min="10" max="10" width="11.57421875" style="5" customWidth="1"/>
    <col min="11" max="11" width="21.57421875" style="5" customWidth="1"/>
    <col min="12" max="12" width="16.421875" style="5" customWidth="1"/>
    <col min="13" max="13" width="15.7109375" style="5" customWidth="1"/>
    <col min="14" max="14" width="12.421875" style="5" customWidth="1"/>
    <col min="15" max="16384" width="11.57421875" style="5" customWidth="1"/>
  </cols>
  <sheetData>
    <row r="1" spans="1:9" s="6" customFormat="1" ht="12.75">
      <c r="A1" s="127" t="s">
        <v>0</v>
      </c>
      <c r="B1" s="127" t="s">
        <v>325</v>
      </c>
      <c r="C1" s="127"/>
      <c r="D1" s="128"/>
      <c r="E1" s="127"/>
      <c r="F1" s="189"/>
      <c r="G1" s="189"/>
      <c r="H1" s="189"/>
      <c r="I1" s="205"/>
    </row>
    <row r="2" spans="1:9" s="6" customFormat="1" ht="12.75">
      <c r="A2" s="127" t="s">
        <v>3</v>
      </c>
      <c r="B2" s="127" t="s">
        <v>324</v>
      </c>
      <c r="C2" s="127"/>
      <c r="D2" s="128"/>
      <c r="E2" s="127"/>
      <c r="F2" s="189"/>
      <c r="G2" s="129">
        <v>0.2327</v>
      </c>
      <c r="H2" s="189"/>
      <c r="I2" s="205"/>
    </row>
    <row r="3" spans="1:9" s="6" customFormat="1" ht="12.75">
      <c r="A3" s="127" t="s">
        <v>6</v>
      </c>
      <c r="B3" s="127" t="s">
        <v>363</v>
      </c>
      <c r="C3" s="127"/>
      <c r="D3" s="128"/>
      <c r="E3" s="127"/>
      <c r="F3" s="190"/>
      <c r="G3" s="189"/>
      <c r="H3" s="189"/>
      <c r="I3" s="205"/>
    </row>
    <row r="4" spans="1:9" s="6" customFormat="1" ht="12.75">
      <c r="A4" s="127"/>
      <c r="B4" s="127"/>
      <c r="C4" s="127"/>
      <c r="D4" s="128"/>
      <c r="E4" s="127"/>
      <c r="F4" s="190"/>
      <c r="G4" s="189"/>
      <c r="H4" s="189"/>
      <c r="I4" s="205"/>
    </row>
    <row r="5" spans="1:9" s="6" customFormat="1" ht="12.75">
      <c r="A5" s="127"/>
      <c r="B5" s="88"/>
      <c r="C5" s="88"/>
      <c r="D5" s="128"/>
      <c r="E5" s="127"/>
      <c r="F5" s="189"/>
      <c r="G5" s="189"/>
      <c r="H5" s="189"/>
      <c r="I5" s="205"/>
    </row>
    <row r="6" spans="1:9" ht="13.5">
      <c r="A6" s="130" t="s">
        <v>7</v>
      </c>
      <c r="B6" s="131" t="s">
        <v>8</v>
      </c>
      <c r="C6" s="52" t="s">
        <v>9</v>
      </c>
      <c r="D6" s="132" t="s">
        <v>116</v>
      </c>
      <c r="E6" s="130" t="s">
        <v>115</v>
      </c>
      <c r="F6" s="191" t="s">
        <v>114</v>
      </c>
      <c r="G6" s="191" t="s">
        <v>117</v>
      </c>
      <c r="H6" s="191" t="s">
        <v>118</v>
      </c>
      <c r="I6" s="132" t="s">
        <v>60</v>
      </c>
    </row>
    <row r="7" spans="1:20" ht="14.25" customHeight="1">
      <c r="A7" s="133">
        <v>1</v>
      </c>
      <c r="B7" s="134"/>
      <c r="C7" s="135" t="s">
        <v>98</v>
      </c>
      <c r="D7" s="136"/>
      <c r="E7" s="137"/>
      <c r="F7" s="192"/>
      <c r="G7" s="192"/>
      <c r="H7" s="192"/>
      <c r="I7" s="136"/>
      <c r="J7" s="126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s="149" customFormat="1" ht="30" customHeight="1">
      <c r="A8" s="99" t="s">
        <v>16</v>
      </c>
      <c r="B8" s="140">
        <v>4813</v>
      </c>
      <c r="C8" s="83" t="s">
        <v>113</v>
      </c>
      <c r="D8" s="150">
        <v>1.5</v>
      </c>
      <c r="E8" s="151" t="s">
        <v>17</v>
      </c>
      <c r="F8" s="193"/>
      <c r="G8" s="193"/>
      <c r="H8" s="193"/>
      <c r="I8" s="167"/>
      <c r="J8" s="124"/>
      <c r="K8" s="101"/>
      <c r="L8" s="101"/>
      <c r="M8" s="101"/>
      <c r="N8" s="101"/>
      <c r="O8" s="101"/>
      <c r="P8" s="101"/>
      <c r="Q8" s="101"/>
      <c r="R8" s="101"/>
      <c r="S8" s="101"/>
      <c r="T8" s="101"/>
    </row>
    <row r="9" spans="1:13" s="101" customFormat="1" ht="29.25" customHeight="1">
      <c r="A9" s="99" t="s">
        <v>18</v>
      </c>
      <c r="B9" s="99">
        <v>93207</v>
      </c>
      <c r="C9" s="113" t="s">
        <v>63</v>
      </c>
      <c r="D9" s="100">
        <v>4</v>
      </c>
      <c r="E9" s="99" t="s">
        <v>17</v>
      </c>
      <c r="F9" s="194"/>
      <c r="G9" s="194"/>
      <c r="H9" s="193"/>
      <c r="I9" s="167"/>
      <c r="J9" s="124"/>
      <c r="M9" s="114"/>
    </row>
    <row r="10" spans="1:10" s="101" customFormat="1" ht="29.25" customHeight="1">
      <c r="A10" s="104" t="s">
        <v>21</v>
      </c>
      <c r="B10" s="99">
        <v>90778</v>
      </c>
      <c r="C10" s="113" t="s">
        <v>64</v>
      </c>
      <c r="D10" s="100">
        <v>30</v>
      </c>
      <c r="E10" s="99" t="s">
        <v>55</v>
      </c>
      <c r="F10" s="194"/>
      <c r="G10" s="194"/>
      <c r="H10" s="193"/>
      <c r="I10" s="167"/>
      <c r="J10" s="124"/>
    </row>
    <row r="11" spans="1:22" s="144" customFormat="1" ht="29.25" customHeight="1">
      <c r="A11" s="104" t="s">
        <v>23</v>
      </c>
      <c r="B11" s="99">
        <v>99062</v>
      </c>
      <c r="C11" s="113" t="s">
        <v>121</v>
      </c>
      <c r="D11" s="100">
        <v>113.5</v>
      </c>
      <c r="E11" s="99" t="s">
        <v>17</v>
      </c>
      <c r="F11" s="194"/>
      <c r="G11" s="194"/>
      <c r="H11" s="193"/>
      <c r="I11" s="167"/>
      <c r="J11" s="124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</row>
    <row r="12" spans="1:22" ht="14.25" customHeight="1">
      <c r="A12" s="133">
        <v>2</v>
      </c>
      <c r="B12" s="134"/>
      <c r="C12" s="135" t="s">
        <v>132</v>
      </c>
      <c r="D12" s="136"/>
      <c r="E12" s="137"/>
      <c r="F12" s="192"/>
      <c r="G12" s="192"/>
      <c r="H12" s="192"/>
      <c r="I12" s="136"/>
      <c r="J12" s="126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10" s="101" customFormat="1" ht="48.75" customHeight="1">
      <c r="A13" s="104" t="s">
        <v>99</v>
      </c>
      <c r="B13" s="102" t="s">
        <v>122</v>
      </c>
      <c r="C13" s="116" t="s">
        <v>249</v>
      </c>
      <c r="D13" s="104">
        <v>49</v>
      </c>
      <c r="E13" s="101" t="s">
        <v>26</v>
      </c>
      <c r="F13" s="194"/>
      <c r="G13" s="194"/>
      <c r="H13" s="193"/>
      <c r="I13" s="167"/>
      <c r="J13" s="124"/>
    </row>
    <row r="14" spans="1:10" s="101" customFormat="1" ht="33" customHeight="1">
      <c r="A14" s="104" t="s">
        <v>100</v>
      </c>
      <c r="B14" s="102" t="s">
        <v>119</v>
      </c>
      <c r="C14" s="83" t="s">
        <v>120</v>
      </c>
      <c r="D14" s="104">
        <v>18.7</v>
      </c>
      <c r="E14" s="101" t="s">
        <v>59</v>
      </c>
      <c r="F14" s="194"/>
      <c r="G14" s="194"/>
      <c r="H14" s="193"/>
      <c r="I14" s="167"/>
      <c r="J14" s="124"/>
    </row>
    <row r="15" spans="1:10" s="101" customFormat="1" ht="49.5" customHeight="1">
      <c r="A15" s="99" t="s">
        <v>101</v>
      </c>
      <c r="B15" s="102" t="s">
        <v>124</v>
      </c>
      <c r="C15" s="116" t="s">
        <v>123</v>
      </c>
      <c r="D15" s="100">
        <v>130</v>
      </c>
      <c r="E15" s="99" t="s">
        <v>17</v>
      </c>
      <c r="F15" s="194"/>
      <c r="G15" s="194"/>
      <c r="H15" s="193"/>
      <c r="I15" s="167"/>
      <c r="J15" s="124"/>
    </row>
    <row r="16" spans="1:11" s="101" customFormat="1" ht="45" customHeight="1">
      <c r="A16" s="99" t="s">
        <v>102</v>
      </c>
      <c r="B16" s="115">
        <v>92762</v>
      </c>
      <c r="C16" s="116" t="s">
        <v>125</v>
      </c>
      <c r="D16" s="100">
        <v>489.28</v>
      </c>
      <c r="E16" s="99" t="s">
        <v>53</v>
      </c>
      <c r="F16" s="194"/>
      <c r="G16" s="194"/>
      <c r="H16" s="193"/>
      <c r="I16" s="167"/>
      <c r="J16" s="124"/>
      <c r="K16" s="117"/>
    </row>
    <row r="17" spans="1:11" s="101" customFormat="1" ht="46.5" customHeight="1">
      <c r="A17" s="99" t="s">
        <v>108</v>
      </c>
      <c r="B17" s="115">
        <v>92759</v>
      </c>
      <c r="C17" s="116" t="s">
        <v>126</v>
      </c>
      <c r="D17" s="100">
        <v>146.4</v>
      </c>
      <c r="E17" s="99" t="s">
        <v>53</v>
      </c>
      <c r="F17" s="194"/>
      <c r="G17" s="194"/>
      <c r="H17" s="193"/>
      <c r="I17" s="167"/>
      <c r="J17" s="124"/>
      <c r="K17" s="117"/>
    </row>
    <row r="18" spans="1:11" s="101" customFormat="1" ht="46.5" customHeight="1">
      <c r="A18" s="99" t="s">
        <v>127</v>
      </c>
      <c r="B18" s="115">
        <v>103672</v>
      </c>
      <c r="C18" s="116" t="s">
        <v>369</v>
      </c>
      <c r="D18" s="100">
        <v>13.8</v>
      </c>
      <c r="E18" s="99" t="s">
        <v>59</v>
      </c>
      <c r="F18" s="194"/>
      <c r="G18" s="194"/>
      <c r="H18" s="193"/>
      <c r="I18" s="167"/>
      <c r="J18" s="124"/>
      <c r="K18" s="117"/>
    </row>
    <row r="19" spans="1:11" s="101" customFormat="1" ht="37.5" customHeight="1">
      <c r="A19" s="99" t="s">
        <v>129</v>
      </c>
      <c r="B19" s="115">
        <v>98557</v>
      </c>
      <c r="C19" s="116" t="s">
        <v>133</v>
      </c>
      <c r="D19" s="100">
        <v>60</v>
      </c>
      <c r="E19" s="99" t="s">
        <v>17</v>
      </c>
      <c r="F19" s="194"/>
      <c r="G19" s="194"/>
      <c r="H19" s="193"/>
      <c r="I19" s="167"/>
      <c r="J19" s="124"/>
      <c r="K19" s="117"/>
    </row>
    <row r="20" spans="1:11" s="101" customFormat="1" ht="48" customHeight="1">
      <c r="A20" s="99" t="s">
        <v>368</v>
      </c>
      <c r="B20" s="115">
        <v>94994</v>
      </c>
      <c r="C20" s="116" t="s">
        <v>360</v>
      </c>
      <c r="D20" s="100">
        <v>145</v>
      </c>
      <c r="E20" s="99" t="s">
        <v>17</v>
      </c>
      <c r="F20" s="194"/>
      <c r="G20" s="194"/>
      <c r="H20" s="193"/>
      <c r="I20" s="167"/>
      <c r="J20" s="124"/>
      <c r="K20" s="117"/>
    </row>
    <row r="21" spans="1:11" s="175" customFormat="1" ht="26.25" customHeight="1">
      <c r="A21" s="168">
        <v>3</v>
      </c>
      <c r="B21" s="169"/>
      <c r="C21" s="170" t="s">
        <v>221</v>
      </c>
      <c r="D21" s="171"/>
      <c r="E21" s="168"/>
      <c r="F21" s="195"/>
      <c r="G21" s="195"/>
      <c r="H21" s="203"/>
      <c r="I21" s="172"/>
      <c r="J21" s="173"/>
      <c r="K21" s="174"/>
    </row>
    <row r="22" spans="1:11" s="101" customFormat="1" ht="51" customHeight="1">
      <c r="A22" s="99" t="s">
        <v>103</v>
      </c>
      <c r="B22" s="115">
        <v>101964</v>
      </c>
      <c r="C22" s="116" t="s">
        <v>245</v>
      </c>
      <c r="D22" s="100">
        <v>113.5</v>
      </c>
      <c r="E22" s="99" t="s">
        <v>154</v>
      </c>
      <c r="F22" s="194"/>
      <c r="G22" s="194"/>
      <c r="H22" s="193"/>
      <c r="I22" s="167"/>
      <c r="J22" s="124"/>
      <c r="K22" s="117"/>
    </row>
    <row r="23" spans="1:11" s="101" customFormat="1" ht="51" customHeight="1">
      <c r="A23" s="99" t="s">
        <v>112</v>
      </c>
      <c r="B23" s="115">
        <v>103674</v>
      </c>
      <c r="C23" s="116" t="s">
        <v>371</v>
      </c>
      <c r="D23" s="100">
        <v>7.95</v>
      </c>
      <c r="E23" s="99" t="s">
        <v>59</v>
      </c>
      <c r="F23" s="194"/>
      <c r="G23" s="194"/>
      <c r="H23" s="193"/>
      <c r="I23" s="167"/>
      <c r="J23" s="124"/>
      <c r="K23" s="117"/>
    </row>
    <row r="24" spans="1:11" s="101" customFormat="1" ht="36" customHeight="1">
      <c r="A24" s="99" t="s">
        <v>135</v>
      </c>
      <c r="B24" s="115">
        <v>98554</v>
      </c>
      <c r="C24" s="155" t="s">
        <v>199</v>
      </c>
      <c r="D24" s="100">
        <v>113.5</v>
      </c>
      <c r="E24" s="99" t="s">
        <v>154</v>
      </c>
      <c r="F24" s="194"/>
      <c r="G24" s="194"/>
      <c r="H24" s="193"/>
      <c r="I24" s="167"/>
      <c r="J24" s="124"/>
      <c r="K24" s="117"/>
    </row>
    <row r="25" spans="1:19" s="144" customFormat="1" ht="60" customHeight="1">
      <c r="A25" s="99" t="s">
        <v>136</v>
      </c>
      <c r="B25" s="115">
        <v>100387</v>
      </c>
      <c r="C25" s="155" t="s">
        <v>291</v>
      </c>
      <c r="D25" s="100">
        <v>113.5</v>
      </c>
      <c r="E25" s="99" t="s">
        <v>154</v>
      </c>
      <c r="F25" s="194"/>
      <c r="G25" s="194"/>
      <c r="H25" s="193"/>
      <c r="I25" s="167"/>
      <c r="J25" s="101"/>
      <c r="K25" s="117"/>
      <c r="L25" s="101"/>
      <c r="M25" s="101"/>
      <c r="N25" s="101"/>
      <c r="O25" s="101"/>
      <c r="P25" s="101"/>
      <c r="Q25" s="101"/>
      <c r="R25" s="101"/>
      <c r="S25" s="101"/>
    </row>
    <row r="26" spans="1:19" s="144" customFormat="1" ht="60" customHeight="1">
      <c r="A26" s="99" t="s">
        <v>138</v>
      </c>
      <c r="B26" s="115">
        <v>94210</v>
      </c>
      <c r="C26" s="155" t="s">
        <v>244</v>
      </c>
      <c r="D26" s="100">
        <v>113.5</v>
      </c>
      <c r="E26" s="99" t="s">
        <v>154</v>
      </c>
      <c r="F26" s="194"/>
      <c r="G26" s="194"/>
      <c r="H26" s="193"/>
      <c r="I26" s="167"/>
      <c r="J26" s="101"/>
      <c r="K26" s="117"/>
      <c r="L26" s="101"/>
      <c r="M26" s="101"/>
      <c r="N26" s="101"/>
      <c r="O26" s="101"/>
      <c r="P26" s="101"/>
      <c r="Q26" s="101"/>
      <c r="R26" s="101"/>
      <c r="S26" s="101"/>
    </row>
    <row r="27" spans="1:19" s="144" customFormat="1" ht="33" customHeight="1">
      <c r="A27" s="99" t="s">
        <v>144</v>
      </c>
      <c r="B27" s="115">
        <v>94223</v>
      </c>
      <c r="C27" s="155" t="s">
        <v>222</v>
      </c>
      <c r="D27" s="100">
        <v>10</v>
      </c>
      <c r="E27" s="99" t="s">
        <v>159</v>
      </c>
      <c r="F27" s="194"/>
      <c r="G27" s="194"/>
      <c r="H27" s="193"/>
      <c r="I27" s="167"/>
      <c r="J27" s="101"/>
      <c r="K27" s="117"/>
      <c r="L27" s="101"/>
      <c r="M27" s="101"/>
      <c r="N27" s="101"/>
      <c r="O27" s="101"/>
      <c r="P27" s="101"/>
      <c r="Q27" s="101"/>
      <c r="R27" s="101"/>
      <c r="S27" s="101"/>
    </row>
    <row r="28" spans="1:19" s="144" customFormat="1" ht="35.25" customHeight="1">
      <c r="A28" s="99" t="s">
        <v>370</v>
      </c>
      <c r="B28" s="115">
        <v>94231</v>
      </c>
      <c r="C28" s="155" t="s">
        <v>223</v>
      </c>
      <c r="D28" s="100">
        <v>25</v>
      </c>
      <c r="E28" s="99" t="s">
        <v>159</v>
      </c>
      <c r="F28" s="194"/>
      <c r="G28" s="194"/>
      <c r="H28" s="193"/>
      <c r="I28" s="167"/>
      <c r="J28" s="101"/>
      <c r="K28" s="117"/>
      <c r="L28" s="101"/>
      <c r="M28" s="101"/>
      <c r="N28" s="101"/>
      <c r="O28" s="101"/>
      <c r="P28" s="101"/>
      <c r="Q28" s="101"/>
      <c r="R28" s="101"/>
      <c r="S28" s="101"/>
    </row>
    <row r="29" spans="1:19" ht="14.25" customHeight="1">
      <c r="A29" s="133">
        <v>4</v>
      </c>
      <c r="B29" s="134"/>
      <c r="C29" s="135" t="s">
        <v>134</v>
      </c>
      <c r="D29" s="136"/>
      <c r="E29" s="137"/>
      <c r="F29" s="192"/>
      <c r="G29" s="192"/>
      <c r="H29" s="192"/>
      <c r="I29" s="136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0" s="101" customFormat="1" ht="51" customHeight="1">
      <c r="A30" s="99" t="s">
        <v>107</v>
      </c>
      <c r="B30" s="102" t="s">
        <v>128</v>
      </c>
      <c r="C30" s="116" t="s">
        <v>243</v>
      </c>
      <c r="D30" s="100">
        <v>171.32</v>
      </c>
      <c r="E30" s="99" t="s">
        <v>17</v>
      </c>
      <c r="F30" s="194"/>
      <c r="G30" s="194"/>
      <c r="H30" s="193"/>
      <c r="I30" s="167"/>
      <c r="J30" s="124"/>
    </row>
    <row r="31" spans="1:22" s="144" customFormat="1" ht="63" customHeight="1">
      <c r="A31" s="99" t="s">
        <v>109</v>
      </c>
      <c r="B31" s="102" t="s">
        <v>130</v>
      </c>
      <c r="C31" s="116" t="s">
        <v>242</v>
      </c>
      <c r="D31" s="100">
        <v>460</v>
      </c>
      <c r="E31" s="99" t="s">
        <v>17</v>
      </c>
      <c r="F31" s="194"/>
      <c r="G31" s="194"/>
      <c r="H31" s="193"/>
      <c r="I31" s="167"/>
      <c r="J31" s="124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:22" s="144" customFormat="1" ht="62.25" customHeight="1">
      <c r="A32" s="99" t="s">
        <v>110</v>
      </c>
      <c r="B32" s="102" t="s">
        <v>131</v>
      </c>
      <c r="C32" s="116" t="s">
        <v>241</v>
      </c>
      <c r="D32" s="100">
        <v>460</v>
      </c>
      <c r="E32" s="99" t="s">
        <v>17</v>
      </c>
      <c r="F32" s="194"/>
      <c r="G32" s="194"/>
      <c r="H32" s="193"/>
      <c r="I32" s="167"/>
      <c r="J32" s="124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</row>
    <row r="33" spans="1:21" s="144" customFormat="1" ht="48" customHeight="1">
      <c r="A33" s="99" t="s">
        <v>143</v>
      </c>
      <c r="B33" s="102" t="s">
        <v>137</v>
      </c>
      <c r="C33" s="116" t="s">
        <v>240</v>
      </c>
      <c r="D33" s="100">
        <v>113.5</v>
      </c>
      <c r="E33" s="99" t="s">
        <v>17</v>
      </c>
      <c r="F33" s="194"/>
      <c r="G33" s="194"/>
      <c r="H33" s="193"/>
      <c r="I33" s="167"/>
      <c r="J33" s="124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1" s="144" customFormat="1" ht="61.5" customHeight="1">
      <c r="A34" s="99" t="s">
        <v>200</v>
      </c>
      <c r="B34" s="102" t="s">
        <v>139</v>
      </c>
      <c r="C34" s="116" t="s">
        <v>239</v>
      </c>
      <c r="D34" s="100">
        <v>40</v>
      </c>
      <c r="E34" s="99" t="s">
        <v>17</v>
      </c>
      <c r="F34" s="194"/>
      <c r="G34" s="194"/>
      <c r="H34" s="193"/>
      <c r="I34" s="167"/>
      <c r="J34" s="124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21" s="144" customFormat="1" ht="54" customHeight="1">
      <c r="A35" s="99" t="s">
        <v>201</v>
      </c>
      <c r="B35" s="102" t="s">
        <v>252</v>
      </c>
      <c r="C35" s="116" t="s">
        <v>251</v>
      </c>
      <c r="D35" s="100">
        <v>1.68</v>
      </c>
      <c r="E35" s="99" t="s">
        <v>17</v>
      </c>
      <c r="F35" s="194"/>
      <c r="G35" s="194"/>
      <c r="H35" s="193"/>
      <c r="I35" s="167"/>
      <c r="J35" s="124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1:21" s="144" customFormat="1" ht="31.5" customHeight="1">
      <c r="A36" s="99" t="s">
        <v>202</v>
      </c>
      <c r="B36" s="102" t="s">
        <v>77</v>
      </c>
      <c r="C36" s="116" t="s">
        <v>327</v>
      </c>
      <c r="D36" s="100">
        <v>1.5</v>
      </c>
      <c r="E36" s="99" t="s">
        <v>17</v>
      </c>
      <c r="F36" s="194"/>
      <c r="G36" s="194"/>
      <c r="H36" s="193"/>
      <c r="I36" s="167"/>
      <c r="J36" s="124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7" spans="1:21" ht="14.25" customHeight="1">
      <c r="A37" s="133">
        <v>5</v>
      </c>
      <c r="B37" s="134"/>
      <c r="C37" s="135" t="s">
        <v>179</v>
      </c>
      <c r="D37" s="136"/>
      <c r="E37" s="137"/>
      <c r="F37" s="192"/>
      <c r="G37" s="192"/>
      <c r="H37" s="192"/>
      <c r="I37" s="136"/>
      <c r="J37" s="126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10" s="120" customFormat="1" ht="59.25" customHeight="1">
      <c r="A38" s="99" t="s">
        <v>104</v>
      </c>
      <c r="B38" s="102" t="s">
        <v>140</v>
      </c>
      <c r="C38" s="116" t="s">
        <v>246</v>
      </c>
      <c r="D38" s="119">
        <v>7.25</v>
      </c>
      <c r="E38" s="99" t="s">
        <v>17</v>
      </c>
      <c r="F38" s="194"/>
      <c r="G38" s="194"/>
      <c r="H38" s="193"/>
      <c r="I38" s="167"/>
      <c r="J38" s="125"/>
    </row>
    <row r="39" spans="1:10" s="101" customFormat="1" ht="62.25" customHeight="1">
      <c r="A39" s="99" t="s">
        <v>148</v>
      </c>
      <c r="B39" s="102" t="s">
        <v>141</v>
      </c>
      <c r="C39" s="103" t="s">
        <v>250</v>
      </c>
      <c r="D39" s="119">
        <v>1.8</v>
      </c>
      <c r="E39" s="99" t="s">
        <v>17</v>
      </c>
      <c r="F39" s="194"/>
      <c r="G39" s="194"/>
      <c r="H39" s="193"/>
      <c r="I39" s="167"/>
      <c r="J39" s="124"/>
    </row>
    <row r="40" spans="1:10" s="101" customFormat="1" ht="62.25" customHeight="1">
      <c r="A40" s="99" t="s">
        <v>149</v>
      </c>
      <c r="B40" s="102" t="s">
        <v>332</v>
      </c>
      <c r="C40" s="103" t="s">
        <v>331</v>
      </c>
      <c r="D40" s="119">
        <v>8.5</v>
      </c>
      <c r="E40" s="99" t="s">
        <v>17</v>
      </c>
      <c r="F40" s="194"/>
      <c r="G40" s="194"/>
      <c r="H40" s="193"/>
      <c r="I40" s="167"/>
      <c r="J40" s="124"/>
    </row>
    <row r="41" spans="1:10" s="101" customFormat="1" ht="75" customHeight="1">
      <c r="A41" s="99" t="s">
        <v>151</v>
      </c>
      <c r="B41" s="102" t="s">
        <v>253</v>
      </c>
      <c r="C41" s="103" t="s">
        <v>254</v>
      </c>
      <c r="D41" s="119">
        <v>1</v>
      </c>
      <c r="E41" s="99" t="s">
        <v>142</v>
      </c>
      <c r="F41" s="194"/>
      <c r="G41" s="194"/>
      <c r="H41" s="193"/>
      <c r="I41" s="167"/>
      <c r="J41" s="124"/>
    </row>
    <row r="42" spans="1:10" s="101" customFormat="1" ht="79.5" customHeight="1">
      <c r="A42" s="99" t="s">
        <v>330</v>
      </c>
      <c r="B42" s="102" t="s">
        <v>255</v>
      </c>
      <c r="C42" s="103" t="s">
        <v>256</v>
      </c>
      <c r="D42" s="119">
        <v>1</v>
      </c>
      <c r="E42" s="99" t="s">
        <v>142</v>
      </c>
      <c r="F42" s="194"/>
      <c r="G42" s="194"/>
      <c r="H42" s="193"/>
      <c r="I42" s="167"/>
      <c r="J42" s="124"/>
    </row>
    <row r="43" spans="1:13" ht="18" customHeight="1">
      <c r="A43" s="133">
        <v>6</v>
      </c>
      <c r="B43" s="134"/>
      <c r="C43" s="135" t="s">
        <v>145</v>
      </c>
      <c r="D43" s="136"/>
      <c r="E43" s="137"/>
      <c r="F43" s="192"/>
      <c r="G43" s="192"/>
      <c r="H43" s="192"/>
      <c r="I43" s="136"/>
      <c r="J43" s="126"/>
      <c r="K43" s="82"/>
      <c r="L43" s="82"/>
      <c r="M43" s="82"/>
    </row>
    <row r="44" spans="1:10" s="101" customFormat="1" ht="38.25" customHeight="1">
      <c r="A44" s="118" t="s">
        <v>155</v>
      </c>
      <c r="B44" s="102" t="s">
        <v>146</v>
      </c>
      <c r="C44" s="116" t="s">
        <v>238</v>
      </c>
      <c r="D44" s="101">
        <v>2</v>
      </c>
      <c r="E44" s="99" t="s">
        <v>147</v>
      </c>
      <c r="F44" s="196"/>
      <c r="G44" s="194"/>
      <c r="H44" s="193"/>
      <c r="I44" s="167"/>
      <c r="J44" s="124"/>
    </row>
    <row r="45" spans="1:10" s="101" customFormat="1" ht="36" customHeight="1">
      <c r="A45" s="118" t="s">
        <v>157</v>
      </c>
      <c r="B45" s="102" t="s">
        <v>150</v>
      </c>
      <c r="C45" s="116" t="s">
        <v>237</v>
      </c>
      <c r="D45" s="101">
        <v>2</v>
      </c>
      <c r="E45" s="99" t="s">
        <v>147</v>
      </c>
      <c r="F45" s="196"/>
      <c r="G45" s="194"/>
      <c r="H45" s="193"/>
      <c r="I45" s="167"/>
      <c r="J45" s="124"/>
    </row>
    <row r="46" spans="1:10" s="101" customFormat="1" ht="38.25" customHeight="1">
      <c r="A46" s="118" t="s">
        <v>203</v>
      </c>
      <c r="B46" s="102" t="s">
        <v>293</v>
      </c>
      <c r="C46" s="116" t="s">
        <v>292</v>
      </c>
      <c r="D46" s="101">
        <v>2</v>
      </c>
      <c r="E46" s="99" t="s">
        <v>147</v>
      </c>
      <c r="F46" s="196"/>
      <c r="G46" s="194"/>
      <c r="H46" s="193"/>
      <c r="I46" s="167"/>
      <c r="J46" s="124"/>
    </row>
    <row r="47" spans="1:10" s="101" customFormat="1" ht="38.25" customHeight="1">
      <c r="A47" s="118" t="s">
        <v>204</v>
      </c>
      <c r="B47" s="102" t="s">
        <v>257</v>
      </c>
      <c r="C47" s="116" t="s">
        <v>258</v>
      </c>
      <c r="D47" s="101">
        <v>2</v>
      </c>
      <c r="E47" s="99" t="s">
        <v>147</v>
      </c>
      <c r="F47" s="196"/>
      <c r="G47" s="194"/>
      <c r="H47" s="193"/>
      <c r="I47" s="167"/>
      <c r="J47" s="124"/>
    </row>
    <row r="48" spans="1:10" s="101" customFormat="1" ht="38.25" customHeight="1">
      <c r="A48" s="118" t="s">
        <v>205</v>
      </c>
      <c r="B48" s="102" t="s">
        <v>259</v>
      </c>
      <c r="C48" s="116" t="s">
        <v>260</v>
      </c>
      <c r="D48" s="101">
        <v>2</v>
      </c>
      <c r="E48" s="99" t="s">
        <v>147</v>
      </c>
      <c r="F48" s="196"/>
      <c r="G48" s="194"/>
      <c r="H48" s="193"/>
      <c r="I48" s="167"/>
      <c r="J48" s="124"/>
    </row>
    <row r="49" spans="1:10" s="101" customFormat="1" ht="48" customHeight="1">
      <c r="A49" s="118" t="s">
        <v>206</v>
      </c>
      <c r="B49" s="102" t="s">
        <v>263</v>
      </c>
      <c r="C49" s="116" t="s">
        <v>262</v>
      </c>
      <c r="D49" s="101">
        <v>2</v>
      </c>
      <c r="E49" s="99" t="s">
        <v>147</v>
      </c>
      <c r="F49" s="196"/>
      <c r="G49" s="194"/>
      <c r="H49" s="193"/>
      <c r="I49" s="167"/>
      <c r="J49" s="124"/>
    </row>
    <row r="50" spans="1:10" s="101" customFormat="1" ht="48" customHeight="1">
      <c r="A50" s="118" t="s">
        <v>261</v>
      </c>
      <c r="B50" s="102" t="s">
        <v>77</v>
      </c>
      <c r="C50" s="116" t="s">
        <v>270</v>
      </c>
      <c r="D50" s="101">
        <v>2</v>
      </c>
      <c r="E50" s="99" t="s">
        <v>147</v>
      </c>
      <c r="F50" s="196"/>
      <c r="G50" s="194"/>
      <c r="H50" s="193"/>
      <c r="I50" s="167"/>
      <c r="J50" s="124"/>
    </row>
    <row r="51" spans="1:10" s="101" customFormat="1" ht="48" customHeight="1">
      <c r="A51" s="118" t="s">
        <v>264</v>
      </c>
      <c r="B51" s="102" t="s">
        <v>77</v>
      </c>
      <c r="C51" s="116" t="s">
        <v>271</v>
      </c>
      <c r="D51" s="101">
        <v>1</v>
      </c>
      <c r="E51" s="99" t="s">
        <v>147</v>
      </c>
      <c r="F51" s="196"/>
      <c r="G51" s="194"/>
      <c r="H51" s="193"/>
      <c r="I51" s="167"/>
      <c r="J51" s="124"/>
    </row>
    <row r="52" spans="1:10" s="101" customFormat="1" ht="48" customHeight="1">
      <c r="A52" s="118" t="s">
        <v>267</v>
      </c>
      <c r="B52" s="102" t="s">
        <v>77</v>
      </c>
      <c r="C52" s="116" t="s">
        <v>272</v>
      </c>
      <c r="D52" s="101">
        <v>1</v>
      </c>
      <c r="E52" s="99" t="s">
        <v>147</v>
      </c>
      <c r="F52" s="196"/>
      <c r="G52" s="194"/>
      <c r="H52" s="193"/>
      <c r="I52" s="167"/>
      <c r="J52" s="124"/>
    </row>
    <row r="53" spans="1:10" s="101" customFormat="1" ht="39" customHeight="1">
      <c r="A53" s="118" t="s">
        <v>276</v>
      </c>
      <c r="B53" s="102" t="s">
        <v>265</v>
      </c>
      <c r="C53" s="116" t="s">
        <v>266</v>
      </c>
      <c r="D53" s="101">
        <v>1</v>
      </c>
      <c r="E53" s="99" t="s">
        <v>147</v>
      </c>
      <c r="F53" s="196"/>
      <c r="G53" s="194"/>
      <c r="H53" s="193"/>
      <c r="I53" s="167"/>
      <c r="J53" s="124"/>
    </row>
    <row r="54" spans="1:10" s="101" customFormat="1" ht="39" customHeight="1">
      <c r="A54" s="118" t="s">
        <v>277</v>
      </c>
      <c r="B54" s="102" t="s">
        <v>280</v>
      </c>
      <c r="C54" s="116" t="s">
        <v>281</v>
      </c>
      <c r="D54" s="101">
        <v>1</v>
      </c>
      <c r="E54" s="99"/>
      <c r="F54" s="196"/>
      <c r="G54" s="194"/>
      <c r="H54" s="193"/>
      <c r="I54" s="167"/>
      <c r="J54" s="124"/>
    </row>
    <row r="55" spans="1:10" s="101" customFormat="1" ht="45" customHeight="1">
      <c r="A55" s="118" t="s">
        <v>294</v>
      </c>
      <c r="B55" s="102" t="s">
        <v>278</v>
      </c>
      <c r="C55" s="116" t="s">
        <v>279</v>
      </c>
      <c r="D55" s="101">
        <v>2</v>
      </c>
      <c r="E55" s="99"/>
      <c r="F55" s="196"/>
      <c r="G55" s="194"/>
      <c r="H55" s="193"/>
      <c r="I55" s="167"/>
      <c r="J55" s="124"/>
    </row>
    <row r="56" spans="1:10" s="101" customFormat="1" ht="39" customHeight="1">
      <c r="A56" s="118" t="s">
        <v>295</v>
      </c>
      <c r="B56" s="102" t="s">
        <v>268</v>
      </c>
      <c r="C56" s="116" t="s">
        <v>269</v>
      </c>
      <c r="D56" s="101">
        <v>1</v>
      </c>
      <c r="E56" s="99" t="s">
        <v>147</v>
      </c>
      <c r="F56" s="196"/>
      <c r="G56" s="194"/>
      <c r="H56" s="193"/>
      <c r="I56" s="167"/>
      <c r="J56" s="124"/>
    </row>
    <row r="57" spans="1:10" s="101" customFormat="1" ht="36.75" customHeight="1">
      <c r="A57" s="118" t="s">
        <v>296</v>
      </c>
      <c r="B57" s="102" t="s">
        <v>152</v>
      </c>
      <c r="C57" s="116" t="s">
        <v>236</v>
      </c>
      <c r="D57" s="101">
        <v>1</v>
      </c>
      <c r="E57" s="99" t="s">
        <v>142</v>
      </c>
      <c r="F57" s="196"/>
      <c r="G57" s="194"/>
      <c r="H57" s="193"/>
      <c r="I57" s="167"/>
      <c r="J57" s="124"/>
    </row>
    <row r="58" spans="1:13" ht="18" customHeight="1">
      <c r="A58" s="133">
        <v>7</v>
      </c>
      <c r="B58" s="134"/>
      <c r="C58" s="135" t="s">
        <v>153</v>
      </c>
      <c r="D58" s="136"/>
      <c r="E58" s="137"/>
      <c r="F58" s="192"/>
      <c r="G58" s="192"/>
      <c r="H58" s="192"/>
      <c r="I58" s="136"/>
      <c r="J58" s="126"/>
      <c r="K58" s="82"/>
      <c r="L58" s="82"/>
      <c r="M58" s="82"/>
    </row>
    <row r="59" spans="1:13" s="149" customFormat="1" ht="18" customHeight="1">
      <c r="A59" s="109" t="s">
        <v>160</v>
      </c>
      <c r="B59" s="152" t="s">
        <v>89</v>
      </c>
      <c r="C59" s="83" t="s">
        <v>95</v>
      </c>
      <c r="D59" s="111">
        <v>342.64</v>
      </c>
      <c r="E59" s="104" t="s">
        <v>154</v>
      </c>
      <c r="F59" s="196"/>
      <c r="G59" s="194"/>
      <c r="H59" s="193"/>
      <c r="I59" s="167"/>
      <c r="J59" s="124"/>
      <c r="K59" s="101"/>
      <c r="L59" s="101"/>
      <c r="M59" s="101"/>
    </row>
    <row r="60" spans="1:13" s="149" customFormat="1" ht="30" customHeight="1">
      <c r="A60" s="109" t="s">
        <v>161</v>
      </c>
      <c r="B60" s="109">
        <v>88485</v>
      </c>
      <c r="C60" s="110" t="s">
        <v>156</v>
      </c>
      <c r="D60" s="111">
        <v>342.64</v>
      </c>
      <c r="E60" s="104" t="s">
        <v>154</v>
      </c>
      <c r="F60" s="196"/>
      <c r="G60" s="194"/>
      <c r="H60" s="193"/>
      <c r="I60" s="167"/>
      <c r="J60" s="124"/>
      <c r="K60" s="101"/>
      <c r="L60" s="101"/>
      <c r="M60" s="101"/>
    </row>
    <row r="61" spans="1:13" s="149" customFormat="1" ht="37.5" customHeight="1">
      <c r="A61" s="109" t="s">
        <v>162</v>
      </c>
      <c r="B61" s="109">
        <v>88489</v>
      </c>
      <c r="C61" s="110" t="s">
        <v>235</v>
      </c>
      <c r="D61" s="111">
        <v>342.64</v>
      </c>
      <c r="E61" s="104" t="s">
        <v>154</v>
      </c>
      <c r="F61" s="196"/>
      <c r="G61" s="194"/>
      <c r="H61" s="193"/>
      <c r="I61" s="167"/>
      <c r="J61" s="124"/>
      <c r="K61" s="101"/>
      <c r="L61" s="101"/>
      <c r="M61" s="101"/>
    </row>
    <row r="62" spans="1:13" ht="18" customHeight="1">
      <c r="A62" s="133">
        <v>8</v>
      </c>
      <c r="B62" s="134"/>
      <c r="C62" s="135" t="s">
        <v>158</v>
      </c>
      <c r="D62" s="136"/>
      <c r="E62" s="137"/>
      <c r="F62" s="192"/>
      <c r="G62" s="192"/>
      <c r="H62" s="192"/>
      <c r="I62" s="136"/>
      <c r="J62" s="126"/>
      <c r="K62" s="82"/>
      <c r="L62" s="82"/>
      <c r="M62" s="82"/>
    </row>
    <row r="63" spans="1:13" s="149" customFormat="1" ht="41.25">
      <c r="A63" s="109" t="s">
        <v>166</v>
      </c>
      <c r="B63" s="109">
        <v>89711</v>
      </c>
      <c r="C63" s="110" t="s">
        <v>234</v>
      </c>
      <c r="D63" s="111">
        <v>26</v>
      </c>
      <c r="E63" s="104" t="s">
        <v>159</v>
      </c>
      <c r="F63" s="194"/>
      <c r="G63" s="194"/>
      <c r="H63" s="193"/>
      <c r="I63" s="167"/>
      <c r="J63" s="124"/>
      <c r="K63" s="101"/>
      <c r="L63" s="101"/>
      <c r="M63" s="101"/>
    </row>
    <row r="64" spans="1:13" s="149" customFormat="1" ht="41.25">
      <c r="A64" s="109" t="s">
        <v>168</v>
      </c>
      <c r="B64" s="109">
        <v>89783</v>
      </c>
      <c r="C64" s="110" t="s">
        <v>287</v>
      </c>
      <c r="D64" s="111">
        <v>2</v>
      </c>
      <c r="E64" s="104" t="s">
        <v>147</v>
      </c>
      <c r="F64" s="194"/>
      <c r="G64" s="194"/>
      <c r="H64" s="193"/>
      <c r="I64" s="167"/>
      <c r="J64" s="124"/>
      <c r="K64" s="101"/>
      <c r="L64" s="101"/>
      <c r="M64" s="101"/>
    </row>
    <row r="65" spans="1:13" s="149" customFormat="1" ht="41.25">
      <c r="A65" s="109" t="s">
        <v>170</v>
      </c>
      <c r="B65" s="109">
        <v>89724</v>
      </c>
      <c r="C65" s="110" t="s">
        <v>232</v>
      </c>
      <c r="D65" s="111">
        <v>1</v>
      </c>
      <c r="E65" s="104" t="s">
        <v>147</v>
      </c>
      <c r="F65" s="194"/>
      <c r="G65" s="194"/>
      <c r="H65" s="193"/>
      <c r="I65" s="167"/>
      <c r="J65" s="124"/>
      <c r="K65" s="101"/>
      <c r="L65" s="101"/>
      <c r="M65" s="101"/>
    </row>
    <row r="66" spans="1:13" s="149" customFormat="1" ht="41.25">
      <c r="A66" s="109" t="s">
        <v>171</v>
      </c>
      <c r="B66" s="109">
        <v>89712</v>
      </c>
      <c r="C66" s="110" t="s">
        <v>233</v>
      </c>
      <c r="D66" s="111">
        <v>5</v>
      </c>
      <c r="E66" s="104" t="s">
        <v>159</v>
      </c>
      <c r="F66" s="194"/>
      <c r="G66" s="194"/>
      <c r="H66" s="193"/>
      <c r="I66" s="167"/>
      <c r="J66" s="124"/>
      <c r="K66" s="101"/>
      <c r="L66" s="101"/>
      <c r="M66" s="101"/>
    </row>
    <row r="67" spans="1:13" s="149" customFormat="1" ht="41.25">
      <c r="A67" s="109" t="s">
        <v>172</v>
      </c>
      <c r="B67" s="109">
        <v>89731</v>
      </c>
      <c r="C67" s="110" t="s">
        <v>231</v>
      </c>
      <c r="D67" s="111">
        <v>1</v>
      </c>
      <c r="E67" s="104" t="s">
        <v>147</v>
      </c>
      <c r="F67" s="194"/>
      <c r="G67" s="194"/>
      <c r="H67" s="193"/>
      <c r="I67" s="167"/>
      <c r="J67" s="124"/>
      <c r="K67" s="101"/>
      <c r="L67" s="101"/>
      <c r="M67" s="101"/>
    </row>
    <row r="68" spans="1:13" s="149" customFormat="1" ht="41.25">
      <c r="A68" s="109" t="s">
        <v>174</v>
      </c>
      <c r="B68" s="109">
        <v>89796</v>
      </c>
      <c r="C68" s="110" t="s">
        <v>288</v>
      </c>
      <c r="D68" s="111">
        <v>5</v>
      </c>
      <c r="E68" s="104" t="s">
        <v>142</v>
      </c>
      <c r="F68" s="194"/>
      <c r="G68" s="194"/>
      <c r="H68" s="193"/>
      <c r="I68" s="167"/>
      <c r="J68" s="124"/>
      <c r="K68" s="101"/>
      <c r="L68" s="101"/>
      <c r="M68" s="101"/>
    </row>
    <row r="69" spans="1:13" s="149" customFormat="1" ht="41.25">
      <c r="A69" s="109" t="s">
        <v>175</v>
      </c>
      <c r="B69" s="109">
        <v>89731</v>
      </c>
      <c r="C69" s="110" t="s">
        <v>289</v>
      </c>
      <c r="D69" s="111">
        <v>1</v>
      </c>
      <c r="E69" s="104" t="s">
        <v>147</v>
      </c>
      <c r="F69" s="194"/>
      <c r="G69" s="194"/>
      <c r="H69" s="193"/>
      <c r="I69" s="167"/>
      <c r="J69" s="124"/>
      <c r="K69" s="101"/>
      <c r="L69" s="101"/>
      <c r="M69" s="101"/>
    </row>
    <row r="70" spans="1:13" s="149" customFormat="1" ht="41.25">
      <c r="A70" s="109" t="s">
        <v>207</v>
      </c>
      <c r="B70" s="109">
        <v>89714</v>
      </c>
      <c r="C70" s="110" t="s">
        <v>290</v>
      </c>
      <c r="D70" s="111">
        <v>11</v>
      </c>
      <c r="E70" s="104" t="s">
        <v>147</v>
      </c>
      <c r="F70" s="194"/>
      <c r="G70" s="194"/>
      <c r="H70" s="193"/>
      <c r="I70" s="167"/>
      <c r="J70" s="124"/>
      <c r="K70" s="101"/>
      <c r="L70" s="101"/>
      <c r="M70" s="101"/>
    </row>
    <row r="71" spans="1:10" s="82" customFormat="1" ht="33.75" customHeight="1">
      <c r="A71" s="104" t="s">
        <v>208</v>
      </c>
      <c r="B71" s="87">
        <v>89501</v>
      </c>
      <c r="C71" s="88" t="s">
        <v>225</v>
      </c>
      <c r="D71" s="89">
        <v>5</v>
      </c>
      <c r="E71" s="90" t="s">
        <v>142</v>
      </c>
      <c r="F71" s="194"/>
      <c r="G71" s="194"/>
      <c r="H71" s="193"/>
      <c r="I71" s="167"/>
      <c r="J71" s="126"/>
    </row>
    <row r="72" spans="1:10" s="82" customFormat="1" ht="33.75" customHeight="1">
      <c r="A72" s="104" t="s">
        <v>209</v>
      </c>
      <c r="B72" s="87">
        <v>89625</v>
      </c>
      <c r="C72" s="88" t="s">
        <v>284</v>
      </c>
      <c r="D72" s="89">
        <v>2</v>
      </c>
      <c r="E72" s="90" t="s">
        <v>147</v>
      </c>
      <c r="F72" s="194"/>
      <c r="G72" s="194"/>
      <c r="H72" s="193"/>
      <c r="I72" s="167"/>
      <c r="J72" s="126"/>
    </row>
    <row r="73" spans="1:10" s="82" customFormat="1" ht="42" customHeight="1">
      <c r="A73" s="104" t="s">
        <v>210</v>
      </c>
      <c r="B73" s="87">
        <v>103998</v>
      </c>
      <c r="C73" s="88" t="s">
        <v>283</v>
      </c>
      <c r="D73" s="89">
        <v>2</v>
      </c>
      <c r="E73" s="90"/>
      <c r="F73" s="194"/>
      <c r="G73" s="194"/>
      <c r="H73" s="193"/>
      <c r="I73" s="167"/>
      <c r="J73" s="126"/>
    </row>
    <row r="74" spans="1:10" s="82" customFormat="1" ht="36.75" customHeight="1">
      <c r="A74" s="104" t="s">
        <v>211</v>
      </c>
      <c r="B74" s="87">
        <v>89402</v>
      </c>
      <c r="C74" s="88" t="s">
        <v>230</v>
      </c>
      <c r="D74" s="89">
        <v>62</v>
      </c>
      <c r="E74" s="90" t="s">
        <v>159</v>
      </c>
      <c r="F74" s="194"/>
      <c r="G74" s="194"/>
      <c r="H74" s="193"/>
      <c r="I74" s="167"/>
      <c r="J74" s="126"/>
    </row>
    <row r="75" spans="1:10" s="82" customFormat="1" ht="41.25" customHeight="1">
      <c r="A75" s="104" t="s">
        <v>297</v>
      </c>
      <c r="B75" s="87">
        <v>89449</v>
      </c>
      <c r="C75" s="88" t="s">
        <v>224</v>
      </c>
      <c r="D75" s="89">
        <v>50</v>
      </c>
      <c r="E75" s="90" t="s">
        <v>159</v>
      </c>
      <c r="F75" s="194"/>
      <c r="G75" s="194"/>
      <c r="H75" s="193"/>
      <c r="I75" s="167"/>
      <c r="J75" s="126"/>
    </row>
    <row r="76" spans="1:10" s="82" customFormat="1" ht="41.25" customHeight="1">
      <c r="A76" s="104" t="s">
        <v>212</v>
      </c>
      <c r="B76" s="87">
        <v>89451</v>
      </c>
      <c r="C76" s="88" t="s">
        <v>275</v>
      </c>
      <c r="D76" s="89">
        <v>26</v>
      </c>
      <c r="E76" s="90" t="s">
        <v>159</v>
      </c>
      <c r="F76" s="194"/>
      <c r="G76" s="194"/>
      <c r="H76" s="193"/>
      <c r="I76" s="167"/>
      <c r="J76" s="126"/>
    </row>
    <row r="77" spans="1:10" s="82" customFormat="1" ht="48" customHeight="1">
      <c r="A77" s="104" t="s">
        <v>213</v>
      </c>
      <c r="B77" s="87">
        <v>89366</v>
      </c>
      <c r="C77" s="88" t="s">
        <v>226</v>
      </c>
      <c r="D77" s="89">
        <v>8</v>
      </c>
      <c r="E77" s="90" t="s">
        <v>147</v>
      </c>
      <c r="F77" s="194"/>
      <c r="G77" s="194"/>
      <c r="H77" s="193"/>
      <c r="I77" s="167"/>
      <c r="J77" s="126"/>
    </row>
    <row r="78" spans="1:10" s="82" customFormat="1" ht="48" customHeight="1">
      <c r="A78" s="104" t="s">
        <v>273</v>
      </c>
      <c r="B78" s="87">
        <v>89395</v>
      </c>
      <c r="C78" s="88" t="s">
        <v>282</v>
      </c>
      <c r="D78" s="89">
        <v>4</v>
      </c>
      <c r="E78" s="90" t="s">
        <v>147</v>
      </c>
      <c r="F78" s="194"/>
      <c r="G78" s="194"/>
      <c r="H78" s="193"/>
      <c r="I78" s="167"/>
      <c r="J78" s="126"/>
    </row>
    <row r="79" spans="1:10" s="82" customFormat="1" ht="48" customHeight="1">
      <c r="A79" s="104" t="s">
        <v>298</v>
      </c>
      <c r="B79" s="87">
        <v>89629</v>
      </c>
      <c r="C79" s="88" t="s">
        <v>285</v>
      </c>
      <c r="D79" s="89">
        <v>1</v>
      </c>
      <c r="E79" s="90" t="s">
        <v>147</v>
      </c>
      <c r="F79" s="194"/>
      <c r="G79" s="194"/>
      <c r="H79" s="193"/>
      <c r="I79" s="167"/>
      <c r="J79" s="126"/>
    </row>
    <row r="80" spans="1:10" s="82" customFormat="1" ht="48" customHeight="1">
      <c r="A80" s="104" t="s">
        <v>299</v>
      </c>
      <c r="B80" s="87">
        <v>89513</v>
      </c>
      <c r="C80" s="88" t="s">
        <v>286</v>
      </c>
      <c r="D80" s="89">
        <v>3</v>
      </c>
      <c r="E80" s="90" t="s">
        <v>147</v>
      </c>
      <c r="F80" s="194"/>
      <c r="G80" s="194"/>
      <c r="H80" s="193"/>
      <c r="I80" s="167"/>
      <c r="J80" s="126"/>
    </row>
    <row r="81" spans="1:10" s="82" customFormat="1" ht="35.25" customHeight="1">
      <c r="A81" s="104" t="s">
        <v>300</v>
      </c>
      <c r="B81" s="87" t="s">
        <v>77</v>
      </c>
      <c r="C81" s="88" t="s">
        <v>178</v>
      </c>
      <c r="D81" s="89">
        <v>1</v>
      </c>
      <c r="E81" s="90" t="s">
        <v>147</v>
      </c>
      <c r="F81" s="194"/>
      <c r="G81" s="194"/>
      <c r="H81" s="193"/>
      <c r="I81" s="167"/>
      <c r="J81" s="126"/>
    </row>
    <row r="82" spans="1:10" s="82" customFormat="1" ht="58.5" customHeight="1">
      <c r="A82" s="104" t="s">
        <v>301</v>
      </c>
      <c r="B82" s="87">
        <v>89709</v>
      </c>
      <c r="C82" s="153" t="s">
        <v>274</v>
      </c>
      <c r="D82" s="89">
        <v>2</v>
      </c>
      <c r="E82" s="90" t="s">
        <v>142</v>
      </c>
      <c r="F82" s="194"/>
      <c r="G82" s="194"/>
      <c r="H82" s="193"/>
      <c r="I82" s="167"/>
      <c r="J82" s="126"/>
    </row>
    <row r="83" spans="1:10" s="82" customFormat="1" ht="51.75" customHeight="1">
      <c r="A83" s="104" t="s">
        <v>302</v>
      </c>
      <c r="B83" s="87">
        <v>98052</v>
      </c>
      <c r="C83" s="153" t="s">
        <v>163</v>
      </c>
      <c r="D83" s="89">
        <v>1</v>
      </c>
      <c r="E83" s="90" t="s">
        <v>142</v>
      </c>
      <c r="F83" s="194"/>
      <c r="G83" s="194"/>
      <c r="H83" s="193"/>
      <c r="I83" s="167"/>
      <c r="J83" s="126"/>
    </row>
    <row r="84" spans="1:10" s="82" customFormat="1" ht="48" customHeight="1">
      <c r="A84" s="104" t="s">
        <v>303</v>
      </c>
      <c r="B84" s="87">
        <v>98058</v>
      </c>
      <c r="C84" s="153" t="s">
        <v>229</v>
      </c>
      <c r="D84" s="89">
        <v>1</v>
      </c>
      <c r="E84" s="90" t="s">
        <v>142</v>
      </c>
      <c r="F84" s="194"/>
      <c r="G84" s="194"/>
      <c r="H84" s="193"/>
      <c r="I84" s="167"/>
      <c r="J84" s="126"/>
    </row>
    <row r="85" spans="1:10" s="82" customFormat="1" ht="47.25" customHeight="1">
      <c r="A85" s="104" t="s">
        <v>304</v>
      </c>
      <c r="B85" s="87">
        <v>98062</v>
      </c>
      <c r="C85" s="153" t="s">
        <v>228</v>
      </c>
      <c r="D85" s="89">
        <v>1</v>
      </c>
      <c r="E85" s="90" t="s">
        <v>164</v>
      </c>
      <c r="F85" s="194"/>
      <c r="G85" s="194"/>
      <c r="H85" s="193"/>
      <c r="I85" s="167"/>
      <c r="J85" s="126"/>
    </row>
    <row r="86" spans="1:13" ht="18" customHeight="1">
      <c r="A86" s="133">
        <v>9</v>
      </c>
      <c r="B86" s="134"/>
      <c r="C86" s="135" t="s">
        <v>165</v>
      </c>
      <c r="D86" s="136"/>
      <c r="E86" s="137"/>
      <c r="F86" s="192"/>
      <c r="G86" s="192"/>
      <c r="H86" s="192"/>
      <c r="I86" s="136"/>
      <c r="J86" s="126"/>
      <c r="K86" s="82"/>
      <c r="L86" s="82"/>
      <c r="M86" s="82"/>
    </row>
    <row r="87" spans="1:10" s="82" customFormat="1" ht="51" customHeight="1">
      <c r="A87" s="90" t="s">
        <v>214</v>
      </c>
      <c r="B87" s="87">
        <v>101875</v>
      </c>
      <c r="C87" s="153" t="s">
        <v>167</v>
      </c>
      <c r="D87" s="89">
        <v>1</v>
      </c>
      <c r="E87" s="90" t="s">
        <v>106</v>
      </c>
      <c r="F87" s="194"/>
      <c r="G87" s="194"/>
      <c r="H87" s="193"/>
      <c r="I87" s="167"/>
      <c r="J87" s="126"/>
    </row>
    <row r="88" spans="1:10" s="82" customFormat="1" ht="36" customHeight="1">
      <c r="A88" s="90" t="s">
        <v>215</v>
      </c>
      <c r="B88" s="87">
        <v>101894</v>
      </c>
      <c r="C88" s="153" t="s">
        <v>169</v>
      </c>
      <c r="D88" s="89">
        <v>3</v>
      </c>
      <c r="E88" s="90" t="s">
        <v>106</v>
      </c>
      <c r="F88" s="143"/>
      <c r="G88" s="194"/>
      <c r="H88" s="193"/>
      <c r="I88" s="167"/>
      <c r="J88" s="126"/>
    </row>
    <row r="89" spans="1:10" s="82" customFormat="1" ht="51.75" customHeight="1">
      <c r="A89" s="90" t="s">
        <v>216</v>
      </c>
      <c r="B89" s="87">
        <v>101560</v>
      </c>
      <c r="C89" s="153" t="s">
        <v>227</v>
      </c>
      <c r="D89" s="89">
        <v>55</v>
      </c>
      <c r="E89" s="90" t="s">
        <v>159</v>
      </c>
      <c r="F89" s="143"/>
      <c r="G89" s="194"/>
      <c r="H89" s="193"/>
      <c r="I89" s="167"/>
      <c r="J89" s="126"/>
    </row>
    <row r="90" spans="1:10" s="82" customFormat="1" ht="37.5" customHeight="1">
      <c r="A90" s="90" t="s">
        <v>217</v>
      </c>
      <c r="B90" s="87">
        <v>91926</v>
      </c>
      <c r="C90" s="153" t="s">
        <v>187</v>
      </c>
      <c r="D90" s="89">
        <v>34</v>
      </c>
      <c r="E90" s="90" t="s">
        <v>26</v>
      </c>
      <c r="F90" s="143"/>
      <c r="G90" s="194"/>
      <c r="H90" s="193"/>
      <c r="I90" s="100"/>
      <c r="J90" s="126"/>
    </row>
    <row r="91" spans="1:10" s="82" customFormat="1" ht="39.75" customHeight="1">
      <c r="A91" s="90" t="s">
        <v>218</v>
      </c>
      <c r="B91" s="87">
        <v>91931</v>
      </c>
      <c r="C91" s="153" t="s">
        <v>305</v>
      </c>
      <c r="D91" s="89">
        <v>6</v>
      </c>
      <c r="E91" s="90" t="s">
        <v>26</v>
      </c>
      <c r="F91" s="143"/>
      <c r="G91" s="194"/>
      <c r="H91" s="193"/>
      <c r="I91" s="100"/>
      <c r="J91" s="126"/>
    </row>
    <row r="92" spans="1:10" s="82" customFormat="1" ht="51.75" customHeight="1">
      <c r="A92" s="90" t="s">
        <v>219</v>
      </c>
      <c r="B92" s="87">
        <v>92025</v>
      </c>
      <c r="C92" s="153" t="s">
        <v>312</v>
      </c>
      <c r="D92" s="89">
        <v>4</v>
      </c>
      <c r="E92" s="90" t="s">
        <v>106</v>
      </c>
      <c r="F92" s="143"/>
      <c r="G92" s="194"/>
      <c r="H92" s="193"/>
      <c r="I92" s="100"/>
      <c r="J92" s="126"/>
    </row>
    <row r="93" spans="1:10" s="82" customFormat="1" ht="40.5" customHeight="1">
      <c r="A93" s="90" t="s">
        <v>220</v>
      </c>
      <c r="B93" s="87">
        <v>92008</v>
      </c>
      <c r="C93" s="153" t="s">
        <v>173</v>
      </c>
      <c r="D93" s="89">
        <v>13</v>
      </c>
      <c r="E93" s="90" t="s">
        <v>106</v>
      </c>
      <c r="F93" s="143"/>
      <c r="G93" s="194"/>
      <c r="H93" s="193"/>
      <c r="I93" s="100"/>
      <c r="J93" s="126"/>
    </row>
    <row r="94" spans="1:10" s="82" customFormat="1" ht="47.25" customHeight="1">
      <c r="A94" s="90" t="s">
        <v>306</v>
      </c>
      <c r="B94" s="87">
        <v>91845</v>
      </c>
      <c r="C94" s="153" t="s">
        <v>308</v>
      </c>
      <c r="D94" s="89">
        <v>55</v>
      </c>
      <c r="E94" s="90" t="s">
        <v>159</v>
      </c>
      <c r="F94" s="143"/>
      <c r="G94" s="194"/>
      <c r="H94" s="193"/>
      <c r="I94" s="100"/>
      <c r="J94" s="126"/>
    </row>
    <row r="95" spans="1:10" s="82" customFormat="1" ht="47.25" customHeight="1">
      <c r="A95" s="90" t="s">
        <v>307</v>
      </c>
      <c r="B95" s="87">
        <v>91854</v>
      </c>
      <c r="C95" s="153" t="s">
        <v>310</v>
      </c>
      <c r="D95" s="89">
        <v>40</v>
      </c>
      <c r="E95" s="90" t="s">
        <v>26</v>
      </c>
      <c r="F95" s="143"/>
      <c r="G95" s="194"/>
      <c r="H95" s="193"/>
      <c r="I95" s="100"/>
      <c r="J95" s="126"/>
    </row>
    <row r="96" spans="1:10" s="82" customFormat="1" ht="49.5" customHeight="1">
      <c r="A96" s="90" t="s">
        <v>309</v>
      </c>
      <c r="B96" s="87">
        <v>3799</v>
      </c>
      <c r="C96" s="153" t="s">
        <v>311</v>
      </c>
      <c r="D96" s="89">
        <v>10</v>
      </c>
      <c r="E96" s="90" t="s">
        <v>106</v>
      </c>
      <c r="F96" s="143"/>
      <c r="G96" s="194"/>
      <c r="H96" s="193"/>
      <c r="I96" s="100"/>
      <c r="J96" s="126"/>
    </row>
    <row r="97" spans="1:13" ht="18" customHeight="1">
      <c r="A97" s="133">
        <v>10</v>
      </c>
      <c r="B97" s="134"/>
      <c r="C97" s="135" t="s">
        <v>314</v>
      </c>
      <c r="D97" s="136"/>
      <c r="E97" s="137"/>
      <c r="F97" s="192"/>
      <c r="G97" s="192"/>
      <c r="H97" s="192"/>
      <c r="I97" s="136"/>
      <c r="J97" s="126"/>
      <c r="K97" s="82"/>
      <c r="L97" s="82"/>
      <c r="M97" s="82"/>
    </row>
    <row r="98" spans="1:13" s="149" customFormat="1" ht="50.25" customHeight="1">
      <c r="A98" s="109" t="s">
        <v>177</v>
      </c>
      <c r="B98" s="109">
        <v>97886</v>
      </c>
      <c r="C98" s="110" t="s">
        <v>315</v>
      </c>
      <c r="D98" s="111">
        <v>1</v>
      </c>
      <c r="E98" s="104" t="s">
        <v>147</v>
      </c>
      <c r="F98" s="143"/>
      <c r="G98" s="194"/>
      <c r="H98" s="193"/>
      <c r="I98" s="100"/>
      <c r="J98" s="124"/>
      <c r="K98" s="101"/>
      <c r="L98" s="101"/>
      <c r="M98" s="101"/>
    </row>
    <row r="99" spans="1:13" s="149" customFormat="1" ht="50.25" customHeight="1">
      <c r="A99" s="109" t="s">
        <v>316</v>
      </c>
      <c r="B99" s="109">
        <v>103288</v>
      </c>
      <c r="C99" s="110" t="s">
        <v>317</v>
      </c>
      <c r="D99" s="111">
        <v>1</v>
      </c>
      <c r="E99" s="104" t="s">
        <v>147</v>
      </c>
      <c r="F99" s="143"/>
      <c r="G99" s="194"/>
      <c r="H99" s="193"/>
      <c r="I99" s="100"/>
      <c r="J99" s="124"/>
      <c r="K99" s="101"/>
      <c r="L99" s="101"/>
      <c r="M99" s="101"/>
    </row>
    <row r="100" spans="1:13" s="149" customFormat="1" ht="50.25" customHeight="1">
      <c r="A100" s="109" t="s">
        <v>318</v>
      </c>
      <c r="B100" s="109">
        <v>103290</v>
      </c>
      <c r="C100" s="110" t="s">
        <v>319</v>
      </c>
      <c r="D100" s="111">
        <v>2</v>
      </c>
      <c r="E100" s="104" t="s">
        <v>159</v>
      </c>
      <c r="F100" s="143"/>
      <c r="G100" s="194"/>
      <c r="H100" s="193"/>
      <c r="I100" s="100"/>
      <c r="J100" s="124"/>
      <c r="K100" s="101"/>
      <c r="L100" s="101"/>
      <c r="M100" s="101"/>
    </row>
    <row r="101" spans="1:13" s="149" customFormat="1" ht="50.25" customHeight="1">
      <c r="A101" s="109" t="s">
        <v>321</v>
      </c>
      <c r="B101" s="109">
        <v>89865</v>
      </c>
      <c r="C101" s="110" t="s">
        <v>320</v>
      </c>
      <c r="D101" s="111">
        <v>7</v>
      </c>
      <c r="E101" s="104" t="s">
        <v>159</v>
      </c>
      <c r="F101" s="143"/>
      <c r="G101" s="194"/>
      <c r="H101" s="193"/>
      <c r="I101" s="100"/>
      <c r="J101" s="124"/>
      <c r="K101" s="101"/>
      <c r="L101" s="101"/>
      <c r="M101" s="101"/>
    </row>
    <row r="102" spans="1:13" s="149" customFormat="1" ht="50.25" customHeight="1">
      <c r="A102" s="109" t="s">
        <v>322</v>
      </c>
      <c r="B102" s="87">
        <v>89366</v>
      </c>
      <c r="C102" s="88" t="s">
        <v>226</v>
      </c>
      <c r="D102" s="111">
        <v>2</v>
      </c>
      <c r="E102" s="104" t="s">
        <v>147</v>
      </c>
      <c r="F102" s="143"/>
      <c r="G102" s="194"/>
      <c r="H102" s="193"/>
      <c r="I102" s="100"/>
      <c r="J102" s="124"/>
      <c r="K102" s="101"/>
      <c r="L102" s="101"/>
      <c r="M102" s="101"/>
    </row>
    <row r="103" spans="1:13" s="149" customFormat="1" ht="50.25" customHeight="1">
      <c r="A103" s="109" t="s">
        <v>353</v>
      </c>
      <c r="B103" s="109" t="s">
        <v>77</v>
      </c>
      <c r="C103" s="110" t="s">
        <v>323</v>
      </c>
      <c r="D103" s="111">
        <v>1</v>
      </c>
      <c r="E103" s="104" t="s">
        <v>147</v>
      </c>
      <c r="F103" s="143"/>
      <c r="G103" s="194"/>
      <c r="H103" s="193"/>
      <c r="I103" s="100"/>
      <c r="J103" s="124"/>
      <c r="K103" s="101"/>
      <c r="L103" s="101"/>
      <c r="M103" s="101"/>
    </row>
    <row r="104" spans="1:13" s="179" customFormat="1" ht="18" customHeight="1">
      <c r="A104" s="133">
        <v>11</v>
      </c>
      <c r="B104" s="134"/>
      <c r="C104" s="135" t="s">
        <v>336</v>
      </c>
      <c r="D104" s="136"/>
      <c r="E104" s="137"/>
      <c r="F104" s="192"/>
      <c r="G104" s="192"/>
      <c r="H104" s="192"/>
      <c r="I104" s="136"/>
      <c r="J104" s="177"/>
      <c r="K104" s="178"/>
      <c r="L104" s="178"/>
      <c r="M104" s="178"/>
    </row>
    <row r="105" spans="1:13" s="149" customFormat="1" ht="30" customHeight="1">
      <c r="A105" s="109" t="s">
        <v>313</v>
      </c>
      <c r="B105" s="102" t="s">
        <v>119</v>
      </c>
      <c r="C105" s="83" t="s">
        <v>120</v>
      </c>
      <c r="D105" s="104">
        <v>9.35</v>
      </c>
      <c r="E105" s="101" t="s">
        <v>59</v>
      </c>
      <c r="F105" s="194"/>
      <c r="G105" s="194"/>
      <c r="H105" s="193"/>
      <c r="I105" s="167"/>
      <c r="J105" s="124"/>
      <c r="K105" s="101"/>
      <c r="L105" s="101"/>
      <c r="M105" s="101"/>
    </row>
    <row r="106" spans="1:13" s="149" customFormat="1" ht="50.25" customHeight="1">
      <c r="A106" s="109" t="s">
        <v>338</v>
      </c>
      <c r="B106" s="109">
        <v>101173</v>
      </c>
      <c r="C106" s="110" t="s">
        <v>337</v>
      </c>
      <c r="D106" s="111">
        <v>72</v>
      </c>
      <c r="E106" s="104" t="s">
        <v>26</v>
      </c>
      <c r="F106" s="194"/>
      <c r="G106" s="194"/>
      <c r="H106" s="193"/>
      <c r="I106" s="167"/>
      <c r="J106" s="124"/>
      <c r="K106" s="101"/>
      <c r="L106" s="101"/>
      <c r="M106" s="101"/>
    </row>
    <row r="107" spans="1:13" s="149" customFormat="1" ht="50.25" customHeight="1">
      <c r="A107" s="109" t="s">
        <v>339</v>
      </c>
      <c r="B107" s="102" t="s">
        <v>124</v>
      </c>
      <c r="C107" s="116" t="s">
        <v>123</v>
      </c>
      <c r="D107" s="100">
        <v>70</v>
      </c>
      <c r="E107" s="99" t="s">
        <v>17</v>
      </c>
      <c r="F107" s="194"/>
      <c r="G107" s="194"/>
      <c r="H107" s="193"/>
      <c r="I107" s="167"/>
      <c r="J107" s="124"/>
      <c r="K107" s="101"/>
      <c r="L107" s="101"/>
      <c r="M107" s="101"/>
    </row>
    <row r="108" spans="1:13" s="149" customFormat="1" ht="50.25" customHeight="1">
      <c r="A108" s="109" t="s">
        <v>343</v>
      </c>
      <c r="B108" s="102" t="s">
        <v>342</v>
      </c>
      <c r="C108" s="116" t="s">
        <v>340</v>
      </c>
      <c r="D108" s="100">
        <v>190</v>
      </c>
      <c r="E108" s="99" t="s">
        <v>341</v>
      </c>
      <c r="F108" s="194"/>
      <c r="G108" s="194"/>
      <c r="H108" s="193"/>
      <c r="I108" s="167"/>
      <c r="J108" s="124"/>
      <c r="K108" s="101"/>
      <c r="L108" s="101"/>
      <c r="M108" s="101"/>
    </row>
    <row r="109" spans="1:13" s="149" customFormat="1" ht="50.25" customHeight="1">
      <c r="A109" s="109" t="s">
        <v>344</v>
      </c>
      <c r="B109" s="115">
        <v>92759</v>
      </c>
      <c r="C109" s="116" t="s">
        <v>126</v>
      </c>
      <c r="D109" s="100">
        <v>50.2</v>
      </c>
      <c r="E109" s="99" t="s">
        <v>53</v>
      </c>
      <c r="F109" s="194"/>
      <c r="G109" s="194"/>
      <c r="H109" s="193"/>
      <c r="I109" s="167"/>
      <c r="J109" s="124"/>
      <c r="K109" s="101"/>
      <c r="L109" s="101"/>
      <c r="M109" s="101"/>
    </row>
    <row r="110" spans="1:13" s="149" customFormat="1" ht="50.25" customHeight="1">
      <c r="A110" s="109" t="s">
        <v>345</v>
      </c>
      <c r="B110" s="115">
        <v>96555</v>
      </c>
      <c r="C110" s="116" t="s">
        <v>361</v>
      </c>
      <c r="D110" s="100">
        <v>6</v>
      </c>
      <c r="E110" s="99" t="s">
        <v>346</v>
      </c>
      <c r="F110" s="194"/>
      <c r="G110" s="194"/>
      <c r="H110" s="193"/>
      <c r="I110" s="167"/>
      <c r="J110" s="124"/>
      <c r="K110" s="101"/>
      <c r="L110" s="101"/>
      <c r="M110" s="101"/>
    </row>
    <row r="111" spans="1:13" s="149" customFormat="1" ht="57">
      <c r="A111" s="109" t="s">
        <v>347</v>
      </c>
      <c r="B111" s="102" t="s">
        <v>128</v>
      </c>
      <c r="C111" s="116" t="s">
        <v>243</v>
      </c>
      <c r="D111" s="100">
        <v>32</v>
      </c>
      <c r="E111" s="99" t="s">
        <v>17</v>
      </c>
      <c r="F111" s="194"/>
      <c r="G111" s="194"/>
      <c r="H111" s="193"/>
      <c r="I111" s="167"/>
      <c r="J111" s="124"/>
      <c r="K111" s="101"/>
      <c r="L111" s="101"/>
      <c r="M111" s="101"/>
    </row>
    <row r="112" spans="1:13" s="149" customFormat="1" ht="57">
      <c r="A112" s="109" t="s">
        <v>348</v>
      </c>
      <c r="B112" s="102" t="s">
        <v>130</v>
      </c>
      <c r="C112" s="116" t="s">
        <v>242</v>
      </c>
      <c r="D112" s="100">
        <v>76</v>
      </c>
      <c r="E112" s="99" t="s">
        <v>17</v>
      </c>
      <c r="F112" s="194"/>
      <c r="G112" s="194"/>
      <c r="H112" s="193"/>
      <c r="I112" s="167"/>
      <c r="J112" s="124"/>
      <c r="K112" s="101"/>
      <c r="L112" s="101"/>
      <c r="M112" s="101"/>
    </row>
    <row r="113" spans="1:13" s="149" customFormat="1" ht="57">
      <c r="A113" s="109" t="s">
        <v>349</v>
      </c>
      <c r="B113" s="102" t="s">
        <v>131</v>
      </c>
      <c r="C113" s="116" t="s">
        <v>241</v>
      </c>
      <c r="D113" s="100">
        <v>76</v>
      </c>
      <c r="E113" s="99" t="s">
        <v>17</v>
      </c>
      <c r="F113" s="194"/>
      <c r="G113" s="194"/>
      <c r="H113" s="193"/>
      <c r="I113" s="167"/>
      <c r="J113" s="124"/>
      <c r="K113" s="101"/>
      <c r="L113" s="101"/>
      <c r="M113" s="101"/>
    </row>
    <row r="114" spans="1:13" s="149" customFormat="1" ht="14.25">
      <c r="A114" s="109" t="s">
        <v>350</v>
      </c>
      <c r="B114" s="152" t="s">
        <v>89</v>
      </c>
      <c r="C114" s="83" t="s">
        <v>95</v>
      </c>
      <c r="D114" s="100">
        <v>76</v>
      </c>
      <c r="E114" s="99" t="s">
        <v>154</v>
      </c>
      <c r="F114" s="194"/>
      <c r="G114" s="194"/>
      <c r="H114" s="193"/>
      <c r="I114" s="167"/>
      <c r="J114" s="124"/>
      <c r="K114" s="101"/>
      <c r="L114" s="101"/>
      <c r="M114" s="101"/>
    </row>
    <row r="115" spans="1:13" s="149" customFormat="1" ht="27">
      <c r="A115" s="109" t="s">
        <v>351</v>
      </c>
      <c r="B115" s="109">
        <v>88485</v>
      </c>
      <c r="C115" s="110" t="s">
        <v>156</v>
      </c>
      <c r="D115" s="111">
        <v>76</v>
      </c>
      <c r="E115" s="104" t="s">
        <v>154</v>
      </c>
      <c r="F115" s="196"/>
      <c r="G115" s="194"/>
      <c r="H115" s="193"/>
      <c r="I115" s="167"/>
      <c r="J115" s="124"/>
      <c r="K115" s="101"/>
      <c r="L115" s="101"/>
      <c r="M115" s="101"/>
    </row>
    <row r="116" spans="1:13" s="149" customFormat="1" ht="27">
      <c r="A116" s="109" t="s">
        <v>352</v>
      </c>
      <c r="B116" s="109">
        <v>88489</v>
      </c>
      <c r="C116" s="110" t="s">
        <v>235</v>
      </c>
      <c r="D116" s="111">
        <v>76</v>
      </c>
      <c r="E116" s="104" t="s">
        <v>154</v>
      </c>
      <c r="F116" s="196"/>
      <c r="G116" s="194"/>
      <c r="H116" s="193"/>
      <c r="I116" s="167"/>
      <c r="J116" s="124"/>
      <c r="K116" s="101"/>
      <c r="L116" s="101"/>
      <c r="M116" s="101"/>
    </row>
    <row r="117" spans="1:13" s="149" customFormat="1" ht="18" customHeight="1">
      <c r="A117" s="109" t="s">
        <v>362</v>
      </c>
      <c r="B117" s="109">
        <v>3</v>
      </c>
      <c r="C117" s="83" t="s">
        <v>354</v>
      </c>
      <c r="D117" s="111">
        <v>1</v>
      </c>
      <c r="E117" s="104" t="s">
        <v>106</v>
      </c>
      <c r="F117" s="196"/>
      <c r="G117" s="194"/>
      <c r="H117" s="193"/>
      <c r="I117" s="167"/>
      <c r="J117" s="124"/>
      <c r="K117" s="101"/>
      <c r="L117" s="101"/>
      <c r="M117" s="101"/>
    </row>
    <row r="118" spans="1:13" ht="18" customHeight="1">
      <c r="A118" s="133">
        <v>12</v>
      </c>
      <c r="B118" s="134"/>
      <c r="C118" s="135" t="s">
        <v>176</v>
      </c>
      <c r="D118" s="136"/>
      <c r="E118" s="137"/>
      <c r="F118" s="192"/>
      <c r="G118" s="192"/>
      <c r="H118" s="192"/>
      <c r="I118" s="136"/>
      <c r="J118" s="126"/>
      <c r="K118" s="82"/>
      <c r="L118" s="82"/>
      <c r="M118" s="82"/>
    </row>
    <row r="119" spans="1:10" s="82" customFormat="1" ht="27.75" customHeight="1">
      <c r="A119" s="90" t="s">
        <v>335</v>
      </c>
      <c r="B119" s="157">
        <v>2</v>
      </c>
      <c r="C119" s="83" t="s">
        <v>180</v>
      </c>
      <c r="D119" s="89">
        <v>300</v>
      </c>
      <c r="E119" s="90" t="s">
        <v>17</v>
      </c>
      <c r="F119" s="143"/>
      <c r="G119" s="194"/>
      <c r="H119" s="193"/>
      <c r="I119" s="100"/>
      <c r="J119" s="126"/>
    </row>
    <row r="120" spans="1:10" s="82" customFormat="1" ht="18" customHeight="1">
      <c r="A120" s="90"/>
      <c r="B120" s="157"/>
      <c r="C120" s="83"/>
      <c r="D120" s="89"/>
      <c r="E120" s="160"/>
      <c r="F120" s="143"/>
      <c r="G120" s="194"/>
      <c r="H120" s="193"/>
      <c r="I120" s="100"/>
      <c r="J120" s="126"/>
    </row>
    <row r="121" spans="1:10" s="82" customFormat="1" ht="18" customHeight="1">
      <c r="A121" s="90"/>
      <c r="B121" s="87"/>
      <c r="C121" s="153"/>
      <c r="D121" s="89"/>
      <c r="E121" s="4"/>
      <c r="F121" s="143"/>
      <c r="G121" s="197"/>
      <c r="H121" s="197"/>
      <c r="I121" s="86"/>
      <c r="J121" s="126"/>
    </row>
    <row r="122" spans="2:10" s="82" customFormat="1" ht="13.5" customHeight="1">
      <c r="B122" s="87"/>
      <c r="C122" s="88"/>
      <c r="D122" s="89"/>
      <c r="E122" s="90"/>
      <c r="F122" s="143"/>
      <c r="G122" s="143"/>
      <c r="H122" s="143"/>
      <c r="I122" s="89"/>
      <c r="J122" s="126"/>
    </row>
    <row r="123" spans="2:10" s="82" customFormat="1" ht="13.5" customHeight="1">
      <c r="B123" s="87"/>
      <c r="C123" s="88" t="s">
        <v>33</v>
      </c>
      <c r="D123" s="89"/>
      <c r="E123" s="90"/>
      <c r="F123" s="91"/>
      <c r="G123" s="143"/>
      <c r="H123" s="143"/>
      <c r="I123" s="89"/>
      <c r="J123" s="126"/>
    </row>
    <row r="124" spans="2:10" s="82" customFormat="1" ht="13.5" customHeight="1">
      <c r="B124" s="87"/>
      <c r="C124" s="85" t="s">
        <v>34</v>
      </c>
      <c r="D124" s="86"/>
      <c r="E124" s="84"/>
      <c r="F124" s="197"/>
      <c r="G124" s="197"/>
      <c r="H124" s="197"/>
      <c r="I124" s="89"/>
      <c r="J124" s="176"/>
    </row>
    <row r="125" spans="1:10" ht="13.5" customHeight="1">
      <c r="A125" s="158"/>
      <c r="B125" s="159"/>
      <c r="C125" s="93"/>
      <c r="D125" s="37"/>
      <c r="E125" s="94"/>
      <c r="F125" s="198"/>
      <c r="G125" s="198"/>
      <c r="H125" s="198"/>
      <c r="I125" s="37"/>
      <c r="J125" s="165"/>
    </row>
    <row r="126" spans="1:9" ht="13.5" customHeight="1">
      <c r="A126" s="158" t="s">
        <v>326</v>
      </c>
      <c r="B126" s="159"/>
      <c r="C126" s="93"/>
      <c r="D126" s="37"/>
      <c r="E126" s="94"/>
      <c r="F126" s="199"/>
      <c r="G126" s="198"/>
      <c r="H126" s="198"/>
      <c r="I126" s="37"/>
    </row>
    <row r="127" spans="1:9" ht="13.5" customHeight="1">
      <c r="A127" s="158"/>
      <c r="B127" s="159"/>
      <c r="C127" s="93"/>
      <c r="D127" s="37"/>
      <c r="E127" s="94"/>
      <c r="F127" s="199"/>
      <c r="G127" s="198"/>
      <c r="H127" s="198"/>
      <c r="I127" s="37"/>
    </row>
    <row r="128" spans="1:9" ht="13.5" customHeight="1">
      <c r="A128" s="158"/>
      <c r="B128" s="159"/>
      <c r="C128" s="93"/>
      <c r="D128" s="37"/>
      <c r="E128" s="94"/>
      <c r="F128" s="199"/>
      <c r="G128" s="198"/>
      <c r="H128" s="198"/>
      <c r="I128" s="37"/>
    </row>
    <row r="129" spans="1:9" ht="13.5" customHeight="1">
      <c r="A129" s="158"/>
      <c r="B129" s="159"/>
      <c r="C129" s="93"/>
      <c r="D129" s="37"/>
      <c r="E129" s="94"/>
      <c r="F129" s="199"/>
      <c r="G129" s="198"/>
      <c r="H129" s="198"/>
      <c r="I129" s="37"/>
    </row>
    <row r="130" spans="1:9" ht="13.5" customHeight="1">
      <c r="A130" s="158"/>
      <c r="B130" s="159"/>
      <c r="C130" s="93"/>
      <c r="D130" s="37"/>
      <c r="E130" s="94"/>
      <c r="F130" s="199"/>
      <c r="G130" s="199"/>
      <c r="H130" s="199"/>
      <c r="I130" s="37"/>
    </row>
    <row r="131" spans="1:9" ht="13.5" customHeight="1">
      <c r="A131" s="158"/>
      <c r="B131" s="159"/>
      <c r="C131" s="159" t="s">
        <v>185</v>
      </c>
      <c r="D131" s="37"/>
      <c r="E131" s="94"/>
      <c r="F131" s="199" t="s">
        <v>61</v>
      </c>
      <c r="G131" s="198"/>
      <c r="H131" s="198"/>
      <c r="I131" s="38"/>
    </row>
    <row r="132" spans="1:9" ht="13.5" customHeight="1">
      <c r="A132" s="158"/>
      <c r="B132" s="159"/>
      <c r="C132" s="159" t="s">
        <v>184</v>
      </c>
      <c r="D132" s="37"/>
      <c r="E132" s="94"/>
      <c r="F132" s="199" t="s">
        <v>62</v>
      </c>
      <c r="G132" s="198"/>
      <c r="H132" s="198"/>
      <c r="I132" s="38" t="s">
        <v>78</v>
      </c>
    </row>
    <row r="133" spans="1:9" ht="12.75" customHeight="1">
      <c r="A133" s="160"/>
      <c r="B133" s="161"/>
      <c r="C133" s="138"/>
      <c r="D133" s="38"/>
      <c r="E133" s="160"/>
      <c r="F133" s="199"/>
      <c r="G133" s="199"/>
      <c r="H133" s="199"/>
      <c r="I133" s="38"/>
    </row>
    <row r="134" ht="13.5">
      <c r="I134" s="5"/>
    </row>
    <row r="135" spans="4:7" ht="13.5">
      <c r="D135" s="96"/>
      <c r="E135" s="97"/>
      <c r="F135" s="201"/>
      <c r="G135" s="201"/>
    </row>
    <row r="136" spans="4:7" ht="13.5">
      <c r="D136" s="204"/>
      <c r="E136" s="204"/>
      <c r="F136" s="204"/>
      <c r="G136" s="204"/>
    </row>
    <row r="138" spans="4:8" ht="13.5">
      <c r="D138" s="41"/>
      <c r="E138" s="42"/>
      <c r="F138" s="202"/>
      <c r="G138" s="202"/>
      <c r="H138" s="199"/>
    </row>
    <row r="139" spans="4:5" ht="13.5">
      <c r="D139" s="3"/>
      <c r="E139" s="4"/>
    </row>
  </sheetData>
  <sheetProtection selectLockedCells="1" selectUnlockedCells="1"/>
  <mergeCells count="2">
    <mergeCell ref="D136:G136"/>
    <mergeCell ref="I1:I5"/>
  </mergeCells>
  <printOptions horizontalCentered="1"/>
  <pageMargins left="0.25" right="0.25" top="0.75" bottom="0.75" header="0.3" footer="0.3"/>
  <pageSetup firstPageNumber="1" useFirstPageNumber="1" fitToHeight="0" fitToWidth="1" horizontalDpi="300" verticalDpi="300" orientation="portrait" paperSize="9" scale="30" r:id="rId2"/>
  <headerFooter alignWithMargins="0">
    <oddHeader>&amp;C&amp;"Calibri,Regular"Estado do Rio Grande do Sul
&amp;"Calibri,Negrito"Prefeitura Municipal de Dom Pedro de Alcântara</oddHeader>
    <oddFooter>&amp;C&amp;"Calibri,Regular"&amp;A -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57421875" style="1" customWidth="1"/>
    <col min="2" max="2" width="9.7109375" style="2" customWidth="1"/>
    <col min="3" max="3" width="46.00390625" style="3" customWidth="1"/>
    <col min="4" max="4" width="7.57421875" style="4" customWidth="1"/>
    <col min="5" max="5" width="5.140625" style="1" customWidth="1"/>
    <col min="6" max="7" width="10.140625" style="4" customWidth="1"/>
    <col min="8" max="16384" width="11.57421875" style="5" customWidth="1"/>
  </cols>
  <sheetData>
    <row r="1" spans="1:7" s="6" customFormat="1" ht="13.5">
      <c r="A1" s="6" t="s">
        <v>0</v>
      </c>
      <c r="B1" s="3"/>
      <c r="C1" s="3" t="s">
        <v>1</v>
      </c>
      <c r="D1" s="7"/>
      <c r="F1" s="7"/>
      <c r="G1" s="7"/>
    </row>
    <row r="2" spans="1:7" s="6" customFormat="1" ht="13.5">
      <c r="A2" s="6" t="s">
        <v>3</v>
      </c>
      <c r="B2" s="3"/>
      <c r="C2" s="3" t="s">
        <v>4</v>
      </c>
      <c r="D2" s="7"/>
      <c r="F2" s="7"/>
      <c r="G2" s="7"/>
    </row>
    <row r="3" spans="1:7" s="6" customFormat="1" ht="13.5">
      <c r="A3" s="6" t="s">
        <v>6</v>
      </c>
      <c r="B3" s="3"/>
      <c r="C3" s="3" t="s">
        <v>38</v>
      </c>
      <c r="D3" s="7"/>
      <c r="F3" s="7"/>
      <c r="G3" s="7"/>
    </row>
    <row r="4" spans="2:7" s="6" customFormat="1" ht="13.5">
      <c r="B4" s="3"/>
      <c r="C4" s="3"/>
      <c r="D4" s="7"/>
      <c r="F4" s="7"/>
      <c r="G4" s="7"/>
    </row>
    <row r="5" spans="1:7" ht="13.5">
      <c r="A5" s="9" t="s">
        <v>7</v>
      </c>
      <c r="B5" s="10" t="s">
        <v>8</v>
      </c>
      <c r="C5" s="24" t="s">
        <v>9</v>
      </c>
      <c r="D5" s="12" t="s">
        <v>10</v>
      </c>
      <c r="E5" s="9" t="s">
        <v>11</v>
      </c>
      <c r="F5" s="12" t="s">
        <v>14</v>
      </c>
      <c r="G5" s="12" t="s">
        <v>15</v>
      </c>
    </row>
    <row r="6" spans="1:7" ht="21" customHeight="1">
      <c r="A6" s="14"/>
      <c r="B6" s="15">
        <v>1</v>
      </c>
      <c r="C6" s="29" t="s">
        <v>1</v>
      </c>
      <c r="D6" s="17">
        <v>330</v>
      </c>
      <c r="E6" s="14" t="s">
        <v>26</v>
      </c>
      <c r="F6" s="17"/>
      <c r="G6" s="17"/>
    </row>
    <row r="7" spans="1:7" ht="21" customHeight="1">
      <c r="A7" s="1" t="s">
        <v>16</v>
      </c>
      <c r="B7" s="2" t="s">
        <v>39</v>
      </c>
      <c r="C7" s="3" t="s">
        <v>40</v>
      </c>
      <c r="D7" s="4">
        <f>2*1.125</f>
        <v>2.25</v>
      </c>
      <c r="E7" s="1" t="s">
        <v>17</v>
      </c>
      <c r="F7" s="4">
        <v>240</v>
      </c>
      <c r="G7" s="4">
        <f>TRUNC(D7*F7,2)</f>
        <v>540</v>
      </c>
    </row>
    <row r="8" spans="1:7" ht="21" customHeight="1">
      <c r="A8" s="1" t="s">
        <v>18</v>
      </c>
      <c r="B8" s="2" t="s">
        <v>19</v>
      </c>
      <c r="C8" s="3" t="s">
        <v>20</v>
      </c>
      <c r="D8" s="4">
        <f>D6*8</f>
        <v>2640</v>
      </c>
      <c r="E8" s="1" t="s">
        <v>17</v>
      </c>
      <c r="F8" s="4">
        <v>57.37</v>
      </c>
      <c r="G8" s="4">
        <f>TRUNC(D8*F8,2)</f>
        <v>151456.8</v>
      </c>
    </row>
    <row r="9" spans="1:7" ht="21" customHeight="1">
      <c r="A9" s="1" t="s">
        <v>21</v>
      </c>
      <c r="B9" s="2" t="s">
        <v>22</v>
      </c>
      <c r="C9" s="3" t="s">
        <v>41</v>
      </c>
      <c r="D9" s="4">
        <f>D6*1.2</f>
        <v>396</v>
      </c>
      <c r="E9" s="1" t="s">
        <v>17</v>
      </c>
      <c r="F9" s="4">
        <v>49.08</v>
      </c>
      <c r="G9" s="4">
        <f>TRUNC(D9*F9,2)</f>
        <v>19435.68</v>
      </c>
    </row>
    <row r="10" spans="1:7" ht="21" customHeight="1">
      <c r="A10" s="1" t="s">
        <v>23</v>
      </c>
      <c r="B10" s="2" t="s">
        <v>24</v>
      </c>
      <c r="C10" s="3" t="s">
        <v>25</v>
      </c>
      <c r="D10" s="4">
        <f>D6*3</f>
        <v>990</v>
      </c>
      <c r="E10" s="1" t="s">
        <v>26</v>
      </c>
      <c r="F10" s="4">
        <v>36.82</v>
      </c>
      <c r="G10" s="4">
        <f>TRUNC(D10*F10,2)</f>
        <v>36451.8</v>
      </c>
    </row>
    <row r="11" spans="1:7" ht="21" customHeight="1">
      <c r="A11" s="1" t="s">
        <v>27</v>
      </c>
      <c r="B11" s="2" t="s">
        <v>28</v>
      </c>
      <c r="C11" s="3" t="s">
        <v>29</v>
      </c>
      <c r="D11" s="4">
        <v>50</v>
      </c>
      <c r="E11" s="1" t="s">
        <v>17</v>
      </c>
      <c r="F11" s="4">
        <v>23.05</v>
      </c>
      <c r="G11" s="4">
        <f>TRUNC(D11*F11,2)</f>
        <v>1152.5</v>
      </c>
    </row>
    <row r="12" spans="1:7" ht="21" customHeight="1">
      <c r="A12" s="14"/>
      <c r="B12" s="15"/>
      <c r="C12" s="29"/>
      <c r="D12" s="17"/>
      <c r="E12" s="14"/>
      <c r="F12" s="17" t="s">
        <v>31</v>
      </c>
      <c r="G12" s="17">
        <f>SUM(G7:G11)</f>
        <v>209036.77999999997</v>
      </c>
    </row>
    <row r="13" ht="21" customHeight="1">
      <c r="A13" s="30"/>
    </row>
    <row r="14" ht="21" customHeight="1"/>
    <row r="15" ht="21" customHeight="1"/>
    <row r="16" spans="3:7" ht="21" customHeight="1">
      <c r="C16" s="21" t="s">
        <v>42</v>
      </c>
      <c r="D16" s="22"/>
      <c r="E16" s="23"/>
      <c r="F16" s="22"/>
      <c r="G16" s="22">
        <f>G12</f>
        <v>209036.77999999997</v>
      </c>
    </row>
    <row r="17" spans="3:7" ht="21" customHeight="1">
      <c r="C17" s="31" t="s">
        <v>43</v>
      </c>
      <c r="D17" s="32"/>
      <c r="E17" s="33"/>
      <c r="F17" s="34">
        <v>0.23370000000000002</v>
      </c>
      <c r="G17" s="32">
        <f>G16*F17</f>
        <v>48851.895485999994</v>
      </c>
    </row>
    <row r="18" spans="2:7" ht="21" customHeight="1">
      <c r="B18" s="26"/>
      <c r="C18" s="27" t="s">
        <v>32</v>
      </c>
      <c r="D18" s="17"/>
      <c r="E18" s="14"/>
      <c r="F18" s="17"/>
      <c r="G18" s="17">
        <f>SUM(G16:G17)</f>
        <v>257888.67548599996</v>
      </c>
    </row>
    <row r="19" spans="1:7" ht="12.75" customHeight="1">
      <c r="A19" s="25"/>
      <c r="B19" s="26"/>
      <c r="C19" s="27"/>
      <c r="D19" s="17"/>
      <c r="E19" s="14"/>
      <c r="F19" s="17"/>
      <c r="G19" s="17"/>
    </row>
    <row r="20" spans="1:7" ht="12.75" customHeight="1">
      <c r="A20" s="25"/>
      <c r="B20" s="26"/>
      <c r="C20" s="27"/>
      <c r="D20" s="17"/>
      <c r="E20" s="14"/>
      <c r="F20" s="17"/>
      <c r="G20" s="17"/>
    </row>
    <row r="21" spans="1:7" ht="12.75" customHeight="1">
      <c r="A21" s="25"/>
      <c r="B21" s="26"/>
      <c r="C21" s="27"/>
      <c r="D21" s="17"/>
      <c r="E21" s="14"/>
      <c r="F21" s="17"/>
      <c r="G21" s="17"/>
    </row>
    <row r="22" spans="1:7" ht="12.75" customHeight="1">
      <c r="A22" s="25" t="s">
        <v>44</v>
      </c>
      <c r="B22" s="26"/>
      <c r="C22" s="27"/>
      <c r="D22" s="17"/>
      <c r="E22" s="14"/>
      <c r="F22" s="17"/>
      <c r="G22" s="17"/>
    </row>
    <row r="23" spans="1:3" ht="12.75" customHeight="1">
      <c r="A23" s="25"/>
      <c r="B23" s="26"/>
      <c r="C23" s="28"/>
    </row>
    <row r="24" spans="1:3" ht="12.75" customHeight="1">
      <c r="A24" s="25"/>
      <c r="B24" s="26"/>
      <c r="C24" s="28"/>
    </row>
    <row r="25" spans="1:3" ht="12.75" customHeight="1">
      <c r="A25" s="25"/>
      <c r="B25" s="26"/>
      <c r="C25" s="28"/>
    </row>
    <row r="26" ht="13.5">
      <c r="C26" s="2" t="s">
        <v>35</v>
      </c>
    </row>
    <row r="27" ht="13.5">
      <c r="C27" s="2"/>
    </row>
    <row r="28" ht="13.5">
      <c r="C28" s="2"/>
    </row>
    <row r="29" ht="13.5">
      <c r="C29" s="2" t="s">
        <v>37</v>
      </c>
    </row>
  </sheetData>
  <sheetProtection selectLockedCells="1" selectUnlockedCells="1"/>
  <printOptions horizontalCentered="1"/>
  <pageMargins left="0.5902777777777778" right="0.39375" top="0.6715277777777777" bottom="0.5326388888888889" header="0.39375" footer="0.39375"/>
  <pageSetup horizontalDpi="300" verticalDpi="300" orientation="landscape" paperSize="9"/>
  <headerFooter alignWithMargins="0">
    <oddHeader>&amp;C&amp;"Calibri,Regular"Estado do Rio Grande do Sul
&amp;"Calibri,Negrito"Prefeitura Municipal de Dom Pedro de Alcântara</oddHeader>
    <oddFooter>&amp;C&amp;"Calibri,Regular"&amp;A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25">
      <selection activeCell="H12" sqref="H12"/>
    </sheetView>
  </sheetViews>
  <sheetFormatPr defaultColWidth="11.57421875" defaultRowHeight="12.75"/>
  <cols>
    <col min="1" max="1" width="46.00390625" style="5" customWidth="1"/>
    <col min="2" max="2" width="12.7109375" style="1" customWidth="1"/>
    <col min="3" max="3" width="14.8515625" style="1" customWidth="1"/>
    <col min="4" max="4" width="12.7109375" style="1" customWidth="1"/>
    <col min="5" max="5" width="13.00390625" style="1" customWidth="1"/>
    <col min="6" max="6" width="12.140625" style="1" customWidth="1"/>
    <col min="7" max="8" width="13.00390625" style="1" customWidth="1"/>
    <col min="9" max="9" width="14.00390625" style="1" customWidth="1"/>
    <col min="10" max="10" width="10.140625" style="1" customWidth="1"/>
    <col min="11" max="11" width="21.8515625" style="1" customWidth="1"/>
    <col min="12" max="16384" width="11.57421875" style="5" customWidth="1"/>
  </cols>
  <sheetData>
    <row r="1" spans="1:11" ht="12.75">
      <c r="A1" s="127" t="s">
        <v>328</v>
      </c>
      <c r="B1" s="208"/>
      <c r="C1" s="127"/>
      <c r="D1" s="127"/>
      <c r="E1" s="127"/>
      <c r="F1" s="90"/>
      <c r="G1" s="90"/>
      <c r="H1" s="90"/>
      <c r="I1" s="82"/>
      <c r="J1" s="163"/>
      <c r="K1" s="35" t="e">
        <f>'Orçamento (desonerado)'!#REF!</f>
        <v>#REF!</v>
      </c>
    </row>
    <row r="2" spans="1:11" ht="12.75">
      <c r="A2" s="127" t="s">
        <v>329</v>
      </c>
      <c r="B2" s="209"/>
      <c r="C2" s="127"/>
      <c r="D2" s="127"/>
      <c r="E2" s="127"/>
      <c r="F2" s="90"/>
      <c r="G2" s="90"/>
      <c r="H2" s="90"/>
      <c r="I2" s="82"/>
      <c r="J2" s="163"/>
      <c r="K2" s="35" t="e">
        <f>'Orçamento (desonerado)'!#REF!</f>
        <v>#REF!</v>
      </c>
    </row>
    <row r="3" spans="1:10" ht="12.75">
      <c r="A3" s="127" t="s">
        <v>364</v>
      </c>
      <c r="B3" s="209"/>
      <c r="C3" s="127"/>
      <c r="D3" s="127"/>
      <c r="E3" s="127"/>
      <c r="F3" s="90"/>
      <c r="G3" s="90"/>
      <c r="H3" s="90"/>
      <c r="I3" s="90"/>
      <c r="J3" s="90"/>
    </row>
    <row r="4" spans="1:10" ht="12.75">
      <c r="A4" s="82"/>
      <c r="B4" s="209"/>
      <c r="C4" s="90"/>
      <c r="D4" s="90"/>
      <c r="E4" s="127"/>
      <c r="F4" s="90"/>
      <c r="G4" s="90"/>
      <c r="H4" s="90"/>
      <c r="I4" s="90"/>
      <c r="J4" s="90"/>
    </row>
    <row r="5" spans="1:10" ht="12.75">
      <c r="A5" s="82"/>
      <c r="B5" s="209"/>
      <c r="C5" s="90"/>
      <c r="D5" s="90"/>
      <c r="E5" s="127"/>
      <c r="F5" s="90"/>
      <c r="G5" s="90"/>
      <c r="H5" s="90"/>
      <c r="I5" s="90"/>
      <c r="J5" s="90"/>
    </row>
    <row r="6" spans="1:10" ht="12.75">
      <c r="A6" s="82"/>
      <c r="B6" s="210"/>
      <c r="C6" s="90"/>
      <c r="D6" s="90"/>
      <c r="E6" s="127"/>
      <c r="F6" s="90"/>
      <c r="G6" s="90"/>
      <c r="H6" s="90"/>
      <c r="I6" s="90"/>
      <c r="J6" s="90"/>
    </row>
    <row r="7" spans="1:11" ht="13.5">
      <c r="A7" s="142" t="s">
        <v>45</v>
      </c>
      <c r="B7" s="84" t="s">
        <v>81</v>
      </c>
      <c r="C7" s="84" t="s">
        <v>82</v>
      </c>
      <c r="D7" s="84" t="s">
        <v>83</v>
      </c>
      <c r="E7" s="84" t="s">
        <v>84</v>
      </c>
      <c r="F7" s="84" t="s">
        <v>194</v>
      </c>
      <c r="G7" s="84" t="s">
        <v>195</v>
      </c>
      <c r="H7" s="84" t="s">
        <v>196</v>
      </c>
      <c r="I7" s="84" t="s">
        <v>197</v>
      </c>
      <c r="J7" s="84" t="s">
        <v>198</v>
      </c>
      <c r="K7" s="162"/>
    </row>
    <row r="8" spans="1:11" ht="27.75" customHeight="1">
      <c r="A8" s="81" t="s">
        <v>105</v>
      </c>
      <c r="B8" s="143">
        <v>11263.62</v>
      </c>
      <c r="C8" s="89">
        <f>B8</f>
        <v>11263.62</v>
      </c>
      <c r="D8" s="89"/>
      <c r="E8" s="89"/>
      <c r="F8" s="89"/>
      <c r="G8" s="89"/>
      <c r="H8" s="89"/>
      <c r="I8" s="89"/>
      <c r="J8" s="89"/>
      <c r="K8" s="4"/>
    </row>
    <row r="9" spans="1:11" ht="33" customHeight="1">
      <c r="A9" s="81" t="s">
        <v>188</v>
      </c>
      <c r="B9" s="143">
        <v>61758.11</v>
      </c>
      <c r="C9" s="143">
        <f>B9</f>
        <v>61758.11</v>
      </c>
      <c r="D9" s="143"/>
      <c r="E9" s="143"/>
      <c r="F9" s="143"/>
      <c r="G9" s="143"/>
      <c r="H9" s="91"/>
      <c r="I9" s="91"/>
      <c r="J9" s="91"/>
      <c r="K9" s="36"/>
    </row>
    <row r="10" spans="1:11" ht="42.75" customHeight="1">
      <c r="A10" s="81" t="s">
        <v>247</v>
      </c>
      <c r="B10" s="143">
        <v>51691.66</v>
      </c>
      <c r="C10" s="143">
        <v>18992.17</v>
      </c>
      <c r="D10" s="143">
        <v>32699.49</v>
      </c>
      <c r="E10" s="89"/>
      <c r="F10" s="89"/>
      <c r="G10" s="89"/>
      <c r="H10" s="89"/>
      <c r="I10" s="89"/>
      <c r="J10" s="89"/>
      <c r="K10" s="4"/>
    </row>
    <row r="11" spans="1:11" ht="42.75" customHeight="1">
      <c r="A11" s="81" t="s">
        <v>248</v>
      </c>
      <c r="B11" s="143">
        <v>59413.68</v>
      </c>
      <c r="C11" s="143"/>
      <c r="D11" s="143">
        <f>B11</f>
        <v>59413.68</v>
      </c>
      <c r="E11" s="89"/>
      <c r="F11" s="89"/>
      <c r="G11" s="89"/>
      <c r="H11" s="89"/>
      <c r="I11" s="89"/>
      <c r="J11" s="89"/>
      <c r="K11" s="4"/>
    </row>
    <row r="12" spans="1:11" ht="28.5" customHeight="1">
      <c r="A12" s="81" t="s">
        <v>189</v>
      </c>
      <c r="B12" s="143">
        <v>13947.88</v>
      </c>
      <c r="C12" s="143"/>
      <c r="D12" s="143"/>
      <c r="E12" s="143">
        <f>B12</f>
        <v>13947.88</v>
      </c>
      <c r="F12" s="143"/>
      <c r="G12" s="143"/>
      <c r="H12" s="143"/>
      <c r="I12" s="91"/>
      <c r="J12" s="91"/>
      <c r="K12" s="36"/>
    </row>
    <row r="13" spans="1:11" ht="38.25" customHeight="1">
      <c r="A13" s="83" t="s">
        <v>190</v>
      </c>
      <c r="B13" s="143">
        <v>5051.22</v>
      </c>
      <c r="C13" s="143"/>
      <c r="D13" s="143"/>
      <c r="E13" s="143">
        <f aca="true" t="shared" si="0" ref="E13:E19">B13</f>
        <v>5051.22</v>
      </c>
      <c r="F13" s="143"/>
      <c r="G13" s="143"/>
      <c r="H13" s="91"/>
      <c r="I13" s="91"/>
      <c r="J13" s="91"/>
      <c r="K13" s="36"/>
    </row>
    <row r="14" spans="1:11" ht="38.25" customHeight="1">
      <c r="A14" s="83" t="s">
        <v>191</v>
      </c>
      <c r="B14" s="143">
        <v>8117.14</v>
      </c>
      <c r="C14" s="143"/>
      <c r="D14" s="91"/>
      <c r="E14" s="143">
        <f t="shared" si="0"/>
        <v>8117.14</v>
      </c>
      <c r="F14" s="91"/>
      <c r="G14" s="143"/>
      <c r="H14" s="143"/>
      <c r="I14" s="91"/>
      <c r="J14" s="91"/>
      <c r="K14" s="36"/>
    </row>
    <row r="15" spans="1:11" ht="38.25" customHeight="1">
      <c r="A15" s="83" t="s">
        <v>192</v>
      </c>
      <c r="B15" s="143">
        <v>15341.79</v>
      </c>
      <c r="C15" s="143"/>
      <c r="D15" s="91"/>
      <c r="E15" s="143">
        <f t="shared" si="0"/>
        <v>15341.79</v>
      </c>
      <c r="F15" s="91"/>
      <c r="G15" s="143"/>
      <c r="H15" s="91"/>
      <c r="I15" s="143"/>
      <c r="J15" s="91"/>
      <c r="K15" s="36"/>
    </row>
    <row r="16" spans="1:11" ht="38.25" customHeight="1">
      <c r="A16" s="83" t="s">
        <v>193</v>
      </c>
      <c r="B16" s="143">
        <v>6396.07</v>
      </c>
      <c r="C16" s="143"/>
      <c r="D16" s="91"/>
      <c r="E16" s="143">
        <f t="shared" si="0"/>
        <v>6396.07</v>
      </c>
      <c r="F16" s="91"/>
      <c r="G16" s="91"/>
      <c r="H16" s="143"/>
      <c r="I16" s="143"/>
      <c r="J16" s="91"/>
      <c r="K16" s="36"/>
    </row>
    <row r="17" spans="1:11" ht="38.25" customHeight="1">
      <c r="A17" s="83" t="s">
        <v>365</v>
      </c>
      <c r="B17" s="143">
        <v>553.58</v>
      </c>
      <c r="C17" s="143"/>
      <c r="D17" s="91"/>
      <c r="E17" s="143">
        <f t="shared" si="0"/>
        <v>553.58</v>
      </c>
      <c r="F17" s="91"/>
      <c r="G17" s="91"/>
      <c r="H17" s="143"/>
      <c r="I17" s="143"/>
      <c r="J17" s="91"/>
      <c r="K17" s="36"/>
    </row>
    <row r="18" spans="1:11" ht="38.25" customHeight="1">
      <c r="A18" s="83" t="s">
        <v>367</v>
      </c>
      <c r="B18" s="143">
        <v>41279.65</v>
      </c>
      <c r="C18" s="143"/>
      <c r="D18" s="91"/>
      <c r="E18" s="143">
        <f t="shared" si="0"/>
        <v>41279.65</v>
      </c>
      <c r="F18" s="91"/>
      <c r="G18" s="91"/>
      <c r="H18" s="143"/>
      <c r="I18" s="143"/>
      <c r="J18" s="91"/>
      <c r="K18" s="36"/>
    </row>
    <row r="19" spans="1:11" ht="38.25" customHeight="1">
      <c r="A19" s="83" t="s">
        <v>366</v>
      </c>
      <c r="B19" s="143">
        <v>1227</v>
      </c>
      <c r="C19" s="143"/>
      <c r="D19" s="91"/>
      <c r="E19" s="143">
        <f t="shared" si="0"/>
        <v>1227</v>
      </c>
      <c r="F19" s="91"/>
      <c r="G19" s="91"/>
      <c r="H19" s="143"/>
      <c r="I19" s="91"/>
      <c r="J19" s="143"/>
      <c r="K19" s="36"/>
    </row>
    <row r="20" spans="1:11" ht="13.5">
      <c r="A20" s="206" t="str">
        <f>'Orçamento (desonerado)'!C124</f>
        <v>PREÇO TOTAL DA OBRA</v>
      </c>
      <c r="B20" s="89">
        <f>SUM(B8:B19)</f>
        <v>276041.4</v>
      </c>
      <c r="C20" s="89">
        <f>SUM(C8:C10)</f>
        <v>92013.9</v>
      </c>
      <c r="D20" s="89">
        <f>SUM(D10:D12)</f>
        <v>92113.17</v>
      </c>
      <c r="E20" s="89">
        <f>SUM(E11:E19)</f>
        <v>91914.33</v>
      </c>
      <c r="F20" s="89"/>
      <c r="G20" s="89"/>
      <c r="H20" s="89"/>
      <c r="I20" s="89"/>
      <c r="J20" s="89"/>
      <c r="K20" s="22"/>
    </row>
    <row r="21" spans="1:11" ht="13.5">
      <c r="A21" s="206"/>
      <c r="B21" s="91">
        <f>B20/B$20</f>
        <v>1</v>
      </c>
      <c r="C21" s="91">
        <v>0.3333</v>
      </c>
      <c r="D21" s="91">
        <v>0.3334</v>
      </c>
      <c r="E21" s="91">
        <v>0.3333</v>
      </c>
      <c r="F21" s="91"/>
      <c r="G21" s="91"/>
      <c r="H21" s="91"/>
      <c r="I21" s="91"/>
      <c r="J21" s="91"/>
      <c r="K21" s="36"/>
    </row>
    <row r="22" spans="1:10" ht="13.5">
      <c r="A22" s="164"/>
      <c r="B22" s="154"/>
      <c r="C22" s="154"/>
      <c r="D22" s="154"/>
      <c r="E22" s="154"/>
      <c r="F22" s="154"/>
      <c r="G22" s="154"/>
      <c r="H22" s="154"/>
      <c r="I22" s="154"/>
      <c r="J22" s="154"/>
    </row>
    <row r="23" spans="1:10" ht="13.5">
      <c r="A23" s="165"/>
      <c r="B23" s="160"/>
      <c r="C23" s="160"/>
      <c r="D23" s="160"/>
      <c r="E23" s="160"/>
      <c r="F23" s="160"/>
      <c r="G23" s="160"/>
      <c r="H23" s="160"/>
      <c r="I23" s="160"/>
      <c r="J23" s="160"/>
    </row>
    <row r="24" spans="1:10" ht="13.5">
      <c r="A24" s="165"/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0" ht="13.5">
      <c r="A25" s="160" t="s">
        <v>85</v>
      </c>
      <c r="B25" s="160"/>
      <c r="C25" s="207" t="s">
        <v>185</v>
      </c>
      <c r="D25" s="207"/>
      <c r="E25" s="160"/>
      <c r="F25" s="160"/>
      <c r="G25" s="160"/>
      <c r="H25" s="160"/>
      <c r="I25" s="160"/>
      <c r="J25" s="160"/>
    </row>
    <row r="26" spans="1:10" ht="13.5">
      <c r="A26" s="166" t="s">
        <v>86</v>
      </c>
      <c r="B26" s="160"/>
      <c r="C26" s="207" t="s">
        <v>184</v>
      </c>
      <c r="D26" s="207"/>
      <c r="E26" s="160"/>
      <c r="F26" s="160"/>
      <c r="G26" s="160"/>
      <c r="H26" s="160"/>
      <c r="I26" s="160"/>
      <c r="J26" s="160"/>
    </row>
    <row r="27" spans="1:10" ht="13.5">
      <c r="A27" s="165"/>
      <c r="B27" s="160"/>
      <c r="C27" s="160"/>
      <c r="D27" s="165"/>
      <c r="E27" s="160"/>
      <c r="F27" s="160"/>
      <c r="G27" s="160"/>
      <c r="H27" s="160"/>
      <c r="I27" s="160"/>
      <c r="J27" s="160"/>
    </row>
    <row r="28" ht="13.5">
      <c r="D28" s="5"/>
    </row>
    <row r="29" ht="13.5">
      <c r="D29" s="5"/>
    </row>
    <row r="30" ht="13.5">
      <c r="D30" s="5"/>
    </row>
  </sheetData>
  <sheetProtection selectLockedCells="1" selectUnlockedCells="1"/>
  <mergeCells count="4">
    <mergeCell ref="A20:A21"/>
    <mergeCell ref="C25:D25"/>
    <mergeCell ref="C26:D26"/>
    <mergeCell ref="B1:B6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54" r:id="rId2"/>
  <headerFooter alignWithMargins="0">
    <oddHeader>&amp;C&amp;"Calibri,Regular"Estado do Rio Grande do Sul
&amp;"Calibri,Negrito"Prefeitura Municipal de Dom Pedro de Alcântara</oddHeader>
    <oddFooter>&amp;C&amp;"Calibri,Regular"&amp;A -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4.57421875" style="1" customWidth="1"/>
    <col min="2" max="2" width="9.7109375" style="2" customWidth="1"/>
    <col min="3" max="3" width="46.00390625" style="3" customWidth="1"/>
    <col min="4" max="4" width="7.57421875" style="4" customWidth="1"/>
    <col min="5" max="5" width="5.140625" style="1" customWidth="1"/>
    <col min="6" max="7" width="10.140625" style="4" customWidth="1"/>
    <col min="8" max="255" width="11.57421875" style="5" customWidth="1"/>
  </cols>
  <sheetData>
    <row r="1" spans="1:7" s="6" customFormat="1" ht="13.5">
      <c r="A1" s="6" t="s">
        <v>0</v>
      </c>
      <c r="B1" s="3"/>
      <c r="C1" s="3" t="s">
        <v>1</v>
      </c>
      <c r="D1" s="7"/>
      <c r="F1" s="7"/>
      <c r="G1" s="8" t="s">
        <v>2</v>
      </c>
    </row>
    <row r="2" spans="1:7" s="6" customFormat="1" ht="13.5">
      <c r="A2" s="6" t="s">
        <v>3</v>
      </c>
      <c r="B2" s="3"/>
      <c r="C2" s="3" t="s">
        <v>4</v>
      </c>
      <c r="D2" s="7"/>
      <c r="F2" s="7"/>
      <c r="G2" s="8" t="s">
        <v>5</v>
      </c>
    </row>
    <row r="3" spans="1:7" s="6" customFormat="1" ht="13.5">
      <c r="A3" s="6" t="s">
        <v>6</v>
      </c>
      <c r="B3" s="3"/>
      <c r="C3" s="3" t="s">
        <v>46</v>
      </c>
      <c r="D3" s="7"/>
      <c r="F3" s="7"/>
      <c r="G3" s="7"/>
    </row>
    <row r="4" spans="2:7" s="6" customFormat="1" ht="13.5">
      <c r="B4" s="3"/>
      <c r="C4" s="3"/>
      <c r="D4" s="7"/>
      <c r="F4" s="7"/>
      <c r="G4" s="7"/>
    </row>
    <row r="5" spans="1:7" ht="13.5">
      <c r="A5" s="9" t="s">
        <v>7</v>
      </c>
      <c r="B5" s="10" t="s">
        <v>8</v>
      </c>
      <c r="C5" s="11" t="s">
        <v>9</v>
      </c>
      <c r="D5" s="12" t="s">
        <v>10</v>
      </c>
      <c r="E5" s="13" t="s">
        <v>11</v>
      </c>
      <c r="F5" s="12" t="s">
        <v>12</v>
      </c>
      <c r="G5" s="12" t="s">
        <v>13</v>
      </c>
    </row>
    <row r="6" spans="1:7" ht="21" customHeight="1">
      <c r="A6" s="14"/>
      <c r="B6" s="15" t="s">
        <v>47</v>
      </c>
      <c r="C6" s="16" t="s">
        <v>48</v>
      </c>
      <c r="D6" s="17">
        <v>1</v>
      </c>
      <c r="E6" s="18" t="s">
        <v>26</v>
      </c>
      <c r="F6" s="17"/>
      <c r="G6" s="37"/>
    </row>
    <row r="7" spans="1:7" ht="21" customHeight="1">
      <c r="A7" s="1" t="s">
        <v>16</v>
      </c>
      <c r="B7" s="2" t="s">
        <v>49</v>
      </c>
      <c r="C7" s="19" t="s">
        <v>50</v>
      </c>
      <c r="D7" s="4">
        <v>2.5</v>
      </c>
      <c r="E7" s="20" t="s">
        <v>30</v>
      </c>
      <c r="F7" s="4">
        <v>6.05</v>
      </c>
      <c r="G7" s="38">
        <f>TRUNC(D7*F7,2)</f>
        <v>15.12</v>
      </c>
    </row>
    <row r="8" spans="1:7" ht="21" customHeight="1">
      <c r="A8" s="1" t="s">
        <v>18</v>
      </c>
      <c r="B8" s="2" t="s">
        <v>51</v>
      </c>
      <c r="C8" s="19" t="s">
        <v>52</v>
      </c>
      <c r="D8" s="4">
        <v>30</v>
      </c>
      <c r="E8" s="20" t="s">
        <v>53</v>
      </c>
      <c r="F8" s="4">
        <v>0.39</v>
      </c>
      <c r="G8" s="38">
        <f>TRUNC(D8*F8,2)</f>
        <v>11.7</v>
      </c>
    </row>
    <row r="9" spans="1:7" ht="21" customHeight="1">
      <c r="A9" s="1" t="s">
        <v>21</v>
      </c>
      <c r="B9" s="2">
        <v>88309</v>
      </c>
      <c r="C9" s="19" t="s">
        <v>54</v>
      </c>
      <c r="D9" s="4">
        <v>0.12</v>
      </c>
      <c r="E9" s="20" t="s">
        <v>55</v>
      </c>
      <c r="F9" s="4">
        <v>18.62</v>
      </c>
      <c r="G9" s="38">
        <f>TRUNC(D9*F9,2)</f>
        <v>2.23</v>
      </c>
    </row>
    <row r="10" spans="1:7" ht="21" customHeight="1">
      <c r="A10" s="1" t="s">
        <v>23</v>
      </c>
      <c r="B10" s="2">
        <v>88316</v>
      </c>
      <c r="C10" s="19" t="s">
        <v>56</v>
      </c>
      <c r="D10" s="4">
        <v>0.08</v>
      </c>
      <c r="E10" s="20" t="s">
        <v>55</v>
      </c>
      <c r="F10" s="4">
        <v>15.72</v>
      </c>
      <c r="G10" s="38">
        <f>TRUNC(D10*F10,2)</f>
        <v>1.25</v>
      </c>
    </row>
    <row r="11" spans="1:7" ht="21" customHeight="1">
      <c r="A11" s="14"/>
      <c r="B11" s="15"/>
      <c r="C11" s="16" t="s">
        <v>57</v>
      </c>
      <c r="D11" s="17"/>
      <c r="E11" s="18"/>
      <c r="F11" s="17"/>
      <c r="G11" s="37">
        <f>SUM(G7:G10)</f>
        <v>30.3</v>
      </c>
    </row>
    <row r="12" ht="21" customHeight="1">
      <c r="A12" s="5"/>
    </row>
    <row r="13" ht="21" customHeight="1">
      <c r="A13" s="5"/>
    </row>
    <row r="14" spans="1:7" ht="12.75" customHeight="1">
      <c r="A14" s="25"/>
      <c r="B14" s="26"/>
      <c r="C14" s="27"/>
      <c r="D14" s="17"/>
      <c r="E14" s="14"/>
      <c r="F14" s="17"/>
      <c r="G14" s="17"/>
    </row>
    <row r="15" spans="1:7" ht="12.75" customHeight="1">
      <c r="A15" s="25"/>
      <c r="B15" s="26"/>
      <c r="C15" s="27"/>
      <c r="D15" s="17"/>
      <c r="E15" s="14"/>
      <c r="F15" s="17"/>
      <c r="G15" s="17"/>
    </row>
    <row r="16" spans="1:7" ht="12.75" customHeight="1">
      <c r="A16" s="25"/>
      <c r="B16" s="26"/>
      <c r="C16" s="27"/>
      <c r="D16" s="17"/>
      <c r="E16" s="14"/>
      <c r="F16" s="17"/>
      <c r="G16" s="17"/>
    </row>
    <row r="17" spans="1:7" ht="12.75" customHeight="1">
      <c r="A17" s="25" t="s">
        <v>36</v>
      </c>
      <c r="B17" s="26"/>
      <c r="C17" s="27"/>
      <c r="D17" s="17"/>
      <c r="E17" s="14"/>
      <c r="F17" s="17"/>
      <c r="G17" s="17"/>
    </row>
    <row r="18" spans="1:3" ht="12.75" customHeight="1">
      <c r="A18" s="25"/>
      <c r="B18" s="26"/>
      <c r="C18" s="28"/>
    </row>
    <row r="19" spans="1:3" ht="12.75" customHeight="1">
      <c r="A19" s="25"/>
      <c r="B19" s="26"/>
      <c r="C19" s="28"/>
    </row>
    <row r="20" spans="1:3" ht="12.75" customHeight="1">
      <c r="A20" s="25"/>
      <c r="B20" s="26"/>
      <c r="C20" s="28"/>
    </row>
    <row r="21" spans="3:6" ht="13.5">
      <c r="C21" s="2"/>
      <c r="F21" s="4" t="s">
        <v>35</v>
      </c>
    </row>
    <row r="22" ht="13.5">
      <c r="C22" s="2"/>
    </row>
    <row r="23" ht="13.5">
      <c r="C23" s="2"/>
    </row>
    <row r="24" spans="3:6" ht="13.5">
      <c r="C24" s="2"/>
      <c r="F24" s="4" t="s">
        <v>37</v>
      </c>
    </row>
  </sheetData>
  <sheetProtection selectLockedCells="1" selectUnlockedCells="1"/>
  <printOptions horizontalCentered="1"/>
  <pageMargins left="0.5902777777777778" right="0.39375" top="0.6715277777777777" bottom="0.5326388888888889" header="0.39375" footer="0.39375"/>
  <pageSetup firstPageNumber="1" useFirstPageNumber="1" horizontalDpi="300" verticalDpi="300" orientation="landscape" paperSize="9"/>
  <headerFooter alignWithMargins="0">
    <oddHeader>&amp;C&amp;"Calibri,Regular"Estado do Rio Grande do Sul
&amp;"Calibri,Negrito"Prefeitura Municipal de Dom Pedro de Alcântara</oddHeader>
    <oddFooter>&amp;C&amp;"Calibri,Regular"&amp;A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3.28125" style="0" customWidth="1"/>
    <col min="2" max="2" width="9.28125" style="0" bestFit="1" customWidth="1"/>
    <col min="3" max="3" width="41.7109375" style="0" customWidth="1"/>
    <col min="5" max="5" width="9.28125" style="0" bestFit="1" customWidth="1"/>
    <col min="6" max="6" width="11.7109375" style="0" customWidth="1"/>
    <col min="7" max="7" width="16.28125" style="0" customWidth="1"/>
    <col min="8" max="11" width="9.140625" style="0" customWidth="1"/>
  </cols>
  <sheetData>
    <row r="1" spans="1:9" s="6" customFormat="1" ht="12.75">
      <c r="A1" s="6" t="s">
        <v>0</v>
      </c>
      <c r="B1" s="6" t="s">
        <v>333</v>
      </c>
      <c r="D1" s="7"/>
      <c r="F1" s="7"/>
      <c r="G1" s="7"/>
      <c r="H1" s="7"/>
      <c r="I1" s="7"/>
    </row>
    <row r="2" spans="1:9" s="6" customFormat="1" ht="12.75">
      <c r="A2" s="6" t="s">
        <v>3</v>
      </c>
      <c r="B2" s="6" t="s">
        <v>334</v>
      </c>
      <c r="D2" s="145">
        <v>0.2327</v>
      </c>
      <c r="F2" s="7"/>
      <c r="G2" s="51"/>
      <c r="H2" s="7"/>
      <c r="I2" s="7"/>
    </row>
    <row r="3" spans="1:9" s="6" customFormat="1" ht="12.75">
      <c r="A3" s="6" t="s">
        <v>6</v>
      </c>
      <c r="B3" s="6" t="s">
        <v>363</v>
      </c>
      <c r="D3" s="7"/>
      <c r="F3" s="50"/>
      <c r="G3" s="7"/>
      <c r="H3" s="7"/>
      <c r="I3" s="7" t="s">
        <v>58</v>
      </c>
    </row>
    <row r="4" spans="4:9" s="6" customFormat="1" ht="12.75">
      <c r="D4" s="7"/>
      <c r="F4" s="50"/>
      <c r="G4" s="7"/>
      <c r="H4" s="7"/>
      <c r="I4" s="7"/>
    </row>
    <row r="5" spans="4:9" s="6" customFormat="1" ht="12.75">
      <c r="D5" s="7"/>
      <c r="F5" s="50"/>
      <c r="G5" s="7"/>
      <c r="H5" s="7"/>
      <c r="I5" s="7"/>
    </row>
    <row r="6" spans="1:10" s="6" customFormat="1" ht="12.75">
      <c r="A6" s="71"/>
      <c r="B6" s="138"/>
      <c r="C6" s="138"/>
      <c r="D6" s="70"/>
      <c r="E6" s="71"/>
      <c r="F6" s="70"/>
      <c r="G6" s="70"/>
      <c r="H6" s="70"/>
      <c r="I6" s="70"/>
      <c r="J6" s="71"/>
    </row>
    <row r="7" spans="1:8" s="58" customFormat="1" ht="12">
      <c r="A7" s="139" t="s">
        <v>66</v>
      </c>
      <c r="B7" s="139" t="s">
        <v>67</v>
      </c>
      <c r="C7" s="139" t="s">
        <v>68</v>
      </c>
      <c r="D7" s="139" t="s">
        <v>69</v>
      </c>
      <c r="E7" s="139" t="s">
        <v>70</v>
      </c>
      <c r="F7" s="139" t="s">
        <v>71</v>
      </c>
      <c r="G7" s="139" t="s">
        <v>72</v>
      </c>
      <c r="H7" s="69"/>
    </row>
    <row r="8" spans="1:7" ht="13.5" thickBot="1">
      <c r="A8" s="121"/>
      <c r="B8" s="122"/>
      <c r="C8" s="122"/>
      <c r="D8" s="122"/>
      <c r="E8" s="122"/>
      <c r="F8" s="122"/>
      <c r="G8" s="123"/>
    </row>
    <row r="9" spans="1:7" ht="30.75" customHeight="1" thickBot="1">
      <c r="A9" s="56" t="s">
        <v>66</v>
      </c>
      <c r="B9" s="57" t="s">
        <v>67</v>
      </c>
      <c r="C9" s="57" t="s">
        <v>68</v>
      </c>
      <c r="D9" s="57" t="s">
        <v>69</v>
      </c>
      <c r="E9" s="57" t="s">
        <v>70</v>
      </c>
      <c r="F9" s="57" t="s">
        <v>71</v>
      </c>
      <c r="G9" s="57" t="s">
        <v>72</v>
      </c>
    </row>
    <row r="10" spans="1:7" ht="33" customHeight="1">
      <c r="A10" s="59" t="s">
        <v>73</v>
      </c>
      <c r="B10" s="95" t="s">
        <v>89</v>
      </c>
      <c r="C10" s="66" t="s">
        <v>95</v>
      </c>
      <c r="D10" s="59" t="s">
        <v>74</v>
      </c>
      <c r="E10" s="59"/>
      <c r="F10" s="59"/>
      <c r="G10" s="59"/>
    </row>
    <row r="11" spans="1:7" ht="14.25">
      <c r="A11" s="60" t="s">
        <v>75</v>
      </c>
      <c r="B11" s="55">
        <v>88310</v>
      </c>
      <c r="C11" s="54" t="s">
        <v>96</v>
      </c>
      <c r="D11" s="64" t="s">
        <v>55</v>
      </c>
      <c r="E11" s="72">
        <v>0.08</v>
      </c>
      <c r="F11" s="65">
        <v>27.89</v>
      </c>
      <c r="G11" s="147">
        <f>F11*E11</f>
        <v>2.2312000000000003</v>
      </c>
    </row>
    <row r="12" spans="1:7" ht="22.5">
      <c r="A12" s="60" t="s">
        <v>94</v>
      </c>
      <c r="B12" s="60">
        <v>3767</v>
      </c>
      <c r="C12" s="61" t="s">
        <v>97</v>
      </c>
      <c r="D12" s="60" t="s">
        <v>106</v>
      </c>
      <c r="E12" s="62">
        <v>0.08</v>
      </c>
      <c r="F12" s="63">
        <v>1.62</v>
      </c>
      <c r="G12" s="141">
        <f>F12*E12</f>
        <v>0.12960000000000002</v>
      </c>
    </row>
    <row r="13" spans="1:7" ht="12.75">
      <c r="A13" s="214" t="s">
        <v>76</v>
      </c>
      <c r="B13" s="215"/>
      <c r="C13" s="215"/>
      <c r="D13" s="215"/>
      <c r="E13" s="215"/>
      <c r="F13" s="216"/>
      <c r="G13" s="148">
        <f>SUM(G11:G12)</f>
        <v>2.3608000000000002</v>
      </c>
    </row>
    <row r="14" spans="1:7" ht="12.75">
      <c r="A14" s="121"/>
      <c r="B14" s="121"/>
      <c r="C14" s="121"/>
      <c r="D14" s="121"/>
      <c r="E14" s="121"/>
      <c r="F14" s="121"/>
      <c r="G14" s="123"/>
    </row>
    <row r="15" spans="1:8" ht="14.25" customHeight="1">
      <c r="A15" s="180" t="s">
        <v>66</v>
      </c>
      <c r="B15" s="180" t="s">
        <v>67</v>
      </c>
      <c r="C15" s="180" t="s">
        <v>68</v>
      </c>
      <c r="D15" s="180" t="s">
        <v>69</v>
      </c>
      <c r="E15" s="180" t="s">
        <v>70</v>
      </c>
      <c r="F15" s="180" t="s">
        <v>71</v>
      </c>
      <c r="G15" s="180" t="s">
        <v>72</v>
      </c>
      <c r="H15" s="68"/>
    </row>
    <row r="16" spans="1:8" ht="12" customHeight="1">
      <c r="A16" s="181" t="s">
        <v>73</v>
      </c>
      <c r="B16" s="182" t="s">
        <v>186</v>
      </c>
      <c r="C16" s="183" t="s">
        <v>180</v>
      </c>
      <c r="D16" s="181" t="s">
        <v>74</v>
      </c>
      <c r="E16" s="181"/>
      <c r="F16" s="181"/>
      <c r="G16" s="181"/>
      <c r="H16" s="68"/>
    </row>
    <row r="17" spans="1:7" ht="14.25">
      <c r="A17" s="60" t="s">
        <v>75</v>
      </c>
      <c r="B17" s="140">
        <v>88316</v>
      </c>
      <c r="C17" s="83" t="s">
        <v>181</v>
      </c>
      <c r="D17" s="60" t="s">
        <v>55</v>
      </c>
      <c r="E17" s="60">
        <v>0.1</v>
      </c>
      <c r="F17" s="63">
        <v>21.89</v>
      </c>
      <c r="G17" s="141">
        <f>F17*E17</f>
        <v>2.189</v>
      </c>
    </row>
    <row r="18" spans="1:7" ht="12.75">
      <c r="A18" s="60" t="s">
        <v>75</v>
      </c>
      <c r="B18" s="60">
        <v>3</v>
      </c>
      <c r="C18" s="156" t="s">
        <v>182</v>
      </c>
      <c r="D18" s="60" t="s">
        <v>183</v>
      </c>
      <c r="E18" s="62">
        <v>0.055</v>
      </c>
      <c r="F18" s="63">
        <v>20.49</v>
      </c>
      <c r="G18" s="141">
        <f>F18*E18</f>
        <v>1.12695</v>
      </c>
    </row>
    <row r="19" spans="1:38" s="67" customFormat="1" ht="12.75">
      <c r="A19" s="211" t="s">
        <v>76</v>
      </c>
      <c r="B19" s="212"/>
      <c r="C19" s="212"/>
      <c r="D19" s="212"/>
      <c r="E19" s="212"/>
      <c r="F19" s="212"/>
      <c r="G19" s="148">
        <f>SUM(G17:G18)</f>
        <v>3.31595</v>
      </c>
      <c r="H1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</row>
    <row r="20" spans="1:8" s="68" customFormat="1" ht="12.75">
      <c r="A20" s="121"/>
      <c r="B20" s="122"/>
      <c r="C20" s="122"/>
      <c r="D20" s="122"/>
      <c r="E20" s="122"/>
      <c r="F20" s="122"/>
      <c r="G20" s="123"/>
      <c r="H20"/>
    </row>
    <row r="21" spans="1:8" s="68" customFormat="1" ht="12.75">
      <c r="A21" s="180" t="s">
        <v>66</v>
      </c>
      <c r="B21" s="180" t="s">
        <v>67</v>
      </c>
      <c r="C21" s="180" t="s">
        <v>68</v>
      </c>
      <c r="D21" s="180" t="s">
        <v>69</v>
      </c>
      <c r="E21" s="180" t="s">
        <v>70</v>
      </c>
      <c r="F21" s="180" t="s">
        <v>71</v>
      </c>
      <c r="G21" s="180" t="s">
        <v>72</v>
      </c>
      <c r="H21"/>
    </row>
    <row r="22" spans="1:8" s="68" customFormat="1" ht="14.25">
      <c r="A22" s="181" t="s">
        <v>73</v>
      </c>
      <c r="B22" s="182" t="s">
        <v>358</v>
      </c>
      <c r="C22" s="183" t="s">
        <v>354</v>
      </c>
      <c r="D22" s="181" t="s">
        <v>74</v>
      </c>
      <c r="E22" s="181"/>
      <c r="F22" s="181"/>
      <c r="G22" s="181"/>
      <c r="H22"/>
    </row>
    <row r="23" spans="1:8" s="186" customFormat="1" ht="12.75">
      <c r="A23" s="60" t="s">
        <v>75</v>
      </c>
      <c r="B23" s="185" t="s">
        <v>359</v>
      </c>
      <c r="C23" s="184" t="s">
        <v>357</v>
      </c>
      <c r="D23" s="60" t="s">
        <v>55</v>
      </c>
      <c r="E23" s="60">
        <v>40</v>
      </c>
      <c r="F23" s="60">
        <v>26.54</v>
      </c>
      <c r="G23" s="188">
        <f>F23*E23</f>
        <v>1061.6</v>
      </c>
      <c r="H23" s="30"/>
    </row>
    <row r="24" spans="1:8" s="68" customFormat="1" ht="14.25">
      <c r="A24" s="60" t="s">
        <v>75</v>
      </c>
      <c r="B24" s="140">
        <v>88316</v>
      </c>
      <c r="C24" s="83" t="s">
        <v>181</v>
      </c>
      <c r="D24" s="60" t="s">
        <v>55</v>
      </c>
      <c r="E24" s="60">
        <v>80</v>
      </c>
      <c r="F24" s="63">
        <v>21.89</v>
      </c>
      <c r="G24" s="141">
        <f>F24*E24</f>
        <v>1751.2</v>
      </c>
      <c r="H24"/>
    </row>
    <row r="25" spans="1:8" s="68" customFormat="1" ht="27">
      <c r="A25" s="60" t="s">
        <v>77</v>
      </c>
      <c r="B25" s="60"/>
      <c r="C25" s="187" t="s">
        <v>355</v>
      </c>
      <c r="D25" s="60" t="s">
        <v>26</v>
      </c>
      <c r="E25" s="62">
        <v>82</v>
      </c>
      <c r="F25" s="63">
        <v>52.46</v>
      </c>
      <c r="G25" s="141">
        <f>F25*E25</f>
        <v>4301.72</v>
      </c>
      <c r="H25"/>
    </row>
    <row r="26" spans="1:8" s="68" customFormat="1" ht="41.25">
      <c r="A26" s="60" t="s">
        <v>77</v>
      </c>
      <c r="B26" s="60"/>
      <c r="C26" s="187" t="s">
        <v>356</v>
      </c>
      <c r="D26" s="60" t="s">
        <v>147</v>
      </c>
      <c r="E26" s="62">
        <v>13</v>
      </c>
      <c r="F26" s="63">
        <v>164.56</v>
      </c>
      <c r="G26" s="141">
        <f>F26*E26</f>
        <v>2139.28</v>
      </c>
      <c r="H26"/>
    </row>
    <row r="27" spans="1:8" s="68" customFormat="1" ht="12.75">
      <c r="A27" s="211" t="s">
        <v>76</v>
      </c>
      <c r="B27" s="212"/>
      <c r="C27" s="212"/>
      <c r="D27" s="212"/>
      <c r="E27" s="212"/>
      <c r="F27" s="212"/>
      <c r="G27" s="148">
        <f>SUM(G23:G26)</f>
        <v>9253.800000000001</v>
      </c>
      <c r="H27"/>
    </row>
    <row r="28" spans="1:8" s="68" customFormat="1" ht="12.75">
      <c r="A28" s="121"/>
      <c r="B28" s="122"/>
      <c r="C28" s="122"/>
      <c r="D28" s="122"/>
      <c r="E28" s="122"/>
      <c r="F28" s="122"/>
      <c r="G28" s="123"/>
      <c r="H28"/>
    </row>
    <row r="29" spans="1:8" s="68" customFormat="1" ht="12.75">
      <c r="A29" s="121"/>
      <c r="B29" s="122"/>
      <c r="C29" s="122"/>
      <c r="D29" s="122"/>
      <c r="E29" s="122"/>
      <c r="F29" s="122"/>
      <c r="G29" s="123"/>
      <c r="H29"/>
    </row>
    <row r="30" spans="1:8" s="68" customFormat="1" ht="12.75">
      <c r="A30" s="121"/>
      <c r="B30" s="122"/>
      <c r="C30" s="122"/>
      <c r="D30" s="122"/>
      <c r="E30" s="122"/>
      <c r="F30" s="122"/>
      <c r="G30" s="123"/>
      <c r="H30"/>
    </row>
    <row r="31" spans="1:38" ht="12.75">
      <c r="A31" s="121"/>
      <c r="B31" s="122"/>
      <c r="C31" s="122"/>
      <c r="D31" s="122"/>
      <c r="E31" s="122"/>
      <c r="F31" s="122"/>
      <c r="G31" s="123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</row>
    <row r="32" spans="1:38" ht="33" customHeight="1">
      <c r="A32" s="121"/>
      <c r="B32" s="122"/>
      <c r="C32" s="146" t="s">
        <v>111</v>
      </c>
      <c r="D32" s="217" t="s">
        <v>185</v>
      </c>
      <c r="E32" s="217"/>
      <c r="F32" s="217"/>
      <c r="G32" s="123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</row>
    <row r="33" spans="3:38" ht="13.5">
      <c r="C33" s="92" t="s">
        <v>86</v>
      </c>
      <c r="D33" s="213" t="s">
        <v>184</v>
      </c>
      <c r="E33" s="213"/>
      <c r="F33" s="213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</row>
  </sheetData>
  <sheetProtection/>
  <mergeCells count="5">
    <mergeCell ref="A27:F27"/>
    <mergeCell ref="D33:F33"/>
    <mergeCell ref="A13:F13"/>
    <mergeCell ref="D32:F32"/>
    <mergeCell ref="A19:F19"/>
  </mergeCells>
  <printOptions/>
  <pageMargins left="0.25" right="0.25" top="0.75" bottom="0.75" header="0.3" footer="0.3"/>
  <pageSetup fitToHeight="0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22" sqref="C22"/>
    </sheetView>
  </sheetViews>
  <sheetFormatPr defaultColWidth="9.140625" defaultRowHeight="12.75"/>
  <cols>
    <col min="3" max="3" width="34.57421875" style="0" customWidth="1"/>
  </cols>
  <sheetData>
    <row r="1" spans="1:9" s="6" customFormat="1" ht="13.5">
      <c r="A1" s="6" t="s">
        <v>0</v>
      </c>
      <c r="B1" s="6" t="s">
        <v>87</v>
      </c>
      <c r="D1" s="7"/>
      <c r="F1" s="7"/>
      <c r="G1" s="7"/>
      <c r="H1" s="7"/>
      <c r="I1" s="7"/>
    </row>
    <row r="2" spans="1:9" s="6" customFormat="1" ht="13.5">
      <c r="A2" s="6" t="s">
        <v>3</v>
      </c>
      <c r="B2" s="6" t="s">
        <v>88</v>
      </c>
      <c r="D2" s="7"/>
      <c r="F2" s="7"/>
      <c r="G2" s="51">
        <v>0.2327</v>
      </c>
      <c r="H2" s="7"/>
      <c r="I2" s="7"/>
    </row>
    <row r="3" spans="1:9" s="6" customFormat="1" ht="13.5">
      <c r="A3" s="6" t="s">
        <v>6</v>
      </c>
      <c r="B3" s="6" t="s">
        <v>93</v>
      </c>
      <c r="D3" s="7"/>
      <c r="F3" s="50"/>
      <c r="G3" s="7"/>
      <c r="H3" s="7"/>
      <c r="I3" s="7" t="s">
        <v>58</v>
      </c>
    </row>
    <row r="4" spans="1:9" s="6" customFormat="1" ht="13.5">
      <c r="A4" s="48"/>
      <c r="B4" s="43"/>
      <c r="C4" s="43"/>
      <c r="D4" s="49"/>
      <c r="E4" s="48"/>
      <c r="F4" s="49"/>
      <c r="G4" s="49"/>
      <c r="H4" s="49"/>
      <c r="I4" s="49"/>
    </row>
    <row r="5" spans="1:9" s="5" customFormat="1" ht="13.5">
      <c r="A5" s="44" t="s">
        <v>7</v>
      </c>
      <c r="B5" s="47" t="s">
        <v>8</v>
      </c>
      <c r="C5" s="52" t="s">
        <v>9</v>
      </c>
      <c r="D5" s="45" t="s">
        <v>10</v>
      </c>
      <c r="E5" s="44" t="s">
        <v>11</v>
      </c>
      <c r="F5" s="46" t="s">
        <v>12</v>
      </c>
      <c r="G5" s="53" t="s">
        <v>13</v>
      </c>
      <c r="H5" s="45" t="s">
        <v>12</v>
      </c>
      <c r="I5" s="46" t="s">
        <v>60</v>
      </c>
    </row>
    <row r="6" spans="1:9" s="5" customFormat="1" ht="14.25" customHeight="1">
      <c r="A6" s="73">
        <v>1</v>
      </c>
      <c r="B6" s="74"/>
      <c r="C6" s="75" t="s">
        <v>80</v>
      </c>
      <c r="D6" s="76"/>
      <c r="E6" s="77"/>
      <c r="F6" s="78"/>
      <c r="G6" s="79"/>
      <c r="H6" s="80"/>
      <c r="I6" s="76"/>
    </row>
    <row r="7" spans="1:9" s="101" customFormat="1" ht="24" customHeight="1">
      <c r="A7" s="99" t="s">
        <v>65</v>
      </c>
      <c r="B7" s="102" t="s">
        <v>89</v>
      </c>
      <c r="C7" s="103" t="s">
        <v>92</v>
      </c>
      <c r="D7" s="100">
        <v>29</v>
      </c>
      <c r="E7" s="99" t="s">
        <v>17</v>
      </c>
      <c r="F7" s="100">
        <v>57.12</v>
      </c>
      <c r="G7" s="100">
        <f>F7*D7</f>
        <v>1656.48</v>
      </c>
      <c r="H7" s="100">
        <f>F7+F7*G2</f>
        <v>70.411824</v>
      </c>
      <c r="I7" s="100">
        <f>H7*D7</f>
        <v>2041.9428959999998</v>
      </c>
    </row>
    <row r="8" spans="1:9" s="101" customFormat="1" ht="13.5" customHeight="1">
      <c r="A8" s="105"/>
      <c r="B8" s="106"/>
      <c r="C8" s="107" t="s">
        <v>31</v>
      </c>
      <c r="D8" s="108"/>
      <c r="E8" s="105"/>
      <c r="F8" s="108"/>
      <c r="G8" s="108">
        <f>SUM(G7:G7)</f>
        <v>1656.48</v>
      </c>
      <c r="H8" s="108"/>
      <c r="I8" s="108">
        <f>SUM(I7:I7)</f>
        <v>2041.9428959999998</v>
      </c>
    </row>
    <row r="9" spans="2:9" s="101" customFormat="1" ht="13.5" customHeight="1">
      <c r="B9" s="109"/>
      <c r="C9" s="110"/>
      <c r="D9" s="111"/>
      <c r="E9" s="104"/>
      <c r="F9" s="111"/>
      <c r="G9" s="111"/>
      <c r="H9" s="111"/>
      <c r="I9" s="111"/>
    </row>
    <row r="10" spans="2:9" s="101" customFormat="1" ht="13.5" customHeight="1">
      <c r="B10" s="109"/>
      <c r="C10" s="110" t="s">
        <v>32</v>
      </c>
      <c r="D10" s="111"/>
      <c r="E10" s="104"/>
      <c r="F10" s="111"/>
      <c r="G10" s="111">
        <f>G8</f>
        <v>1656.48</v>
      </c>
      <c r="H10" s="111"/>
      <c r="I10" s="111"/>
    </row>
    <row r="11" spans="2:9" s="101" customFormat="1" ht="13.5" customHeight="1">
      <c r="B11" s="109"/>
      <c r="C11" s="110" t="s">
        <v>33</v>
      </c>
      <c r="D11" s="111"/>
      <c r="E11" s="104"/>
      <c r="F11" s="112">
        <v>0.2327</v>
      </c>
      <c r="G11" s="111">
        <f>G12-G10</f>
        <v>385.4628959999998</v>
      </c>
      <c r="H11" s="111"/>
      <c r="I11" s="111"/>
    </row>
    <row r="12" spans="2:9" s="101" customFormat="1" ht="13.5" customHeight="1">
      <c r="B12" s="109"/>
      <c r="C12" s="107" t="s">
        <v>34</v>
      </c>
      <c r="D12" s="108"/>
      <c r="E12" s="105"/>
      <c r="F12" s="108"/>
      <c r="G12" s="108">
        <f>I8</f>
        <v>2041.9428959999998</v>
      </c>
      <c r="H12" s="108"/>
      <c r="I12" s="111"/>
    </row>
    <row r="13" spans="1:9" s="5" customFormat="1" ht="13.5" customHeight="1">
      <c r="A13" s="25"/>
      <c r="B13" s="26"/>
      <c r="C13" s="27"/>
      <c r="D13" s="17"/>
      <c r="E13" s="14"/>
      <c r="F13" s="17"/>
      <c r="G13" s="17"/>
      <c r="H13" s="17"/>
      <c r="I13" s="17"/>
    </row>
    <row r="14" spans="1:9" s="5" customFormat="1" ht="13.5" customHeight="1">
      <c r="A14" s="218" t="s">
        <v>79</v>
      </c>
      <c r="B14" s="218"/>
      <c r="C14" s="218"/>
      <c r="D14" s="37"/>
      <c r="E14" s="94"/>
      <c r="F14" s="37"/>
      <c r="G14" s="37"/>
      <c r="H14" s="17"/>
      <c r="I14" s="17"/>
    </row>
    <row r="15" spans="1:9" s="5" customFormat="1" ht="13.5" customHeight="1">
      <c r="A15" s="25"/>
      <c r="B15" s="26"/>
      <c r="C15" s="93"/>
      <c r="D15" s="37"/>
      <c r="E15" s="94"/>
      <c r="F15" s="38"/>
      <c r="G15" s="37"/>
      <c r="H15" s="37"/>
      <c r="I15" s="17"/>
    </row>
    <row r="16" spans="1:9" s="5" customFormat="1" ht="13.5" customHeight="1">
      <c r="A16" s="25"/>
      <c r="B16" s="26"/>
      <c r="C16" s="27"/>
      <c r="D16" s="17"/>
      <c r="E16" s="14"/>
      <c r="F16" s="4"/>
      <c r="G16" s="17"/>
      <c r="H16" s="17"/>
      <c r="I16" s="17"/>
    </row>
    <row r="17" spans="1:9" s="5" customFormat="1" ht="13.5" customHeight="1">
      <c r="A17" s="25"/>
      <c r="B17" s="26"/>
      <c r="C17" s="98"/>
      <c r="D17" s="17"/>
      <c r="E17" s="14"/>
      <c r="F17" s="4"/>
      <c r="G17" s="4"/>
      <c r="H17" s="4"/>
      <c r="I17" s="17"/>
    </row>
    <row r="18" spans="1:9" s="5" customFormat="1" ht="13.5" customHeight="1">
      <c r="A18" s="25"/>
      <c r="B18" s="26"/>
      <c r="C18" s="26" t="s">
        <v>91</v>
      </c>
      <c r="D18" s="39"/>
      <c r="E18" s="40"/>
      <c r="F18" s="41" t="s">
        <v>61</v>
      </c>
      <c r="G18" s="39"/>
      <c r="H18" s="37"/>
      <c r="I18" s="4"/>
    </row>
    <row r="19" spans="1:9" s="5" customFormat="1" ht="13.5" customHeight="1">
      <c r="A19" s="25"/>
      <c r="B19" s="26"/>
      <c r="C19" s="26" t="s">
        <v>90</v>
      </c>
      <c r="D19" s="17"/>
      <c r="E19" s="14"/>
      <c r="F19" s="4" t="s">
        <v>62</v>
      </c>
      <c r="G19" s="17"/>
      <c r="H19" s="17"/>
      <c r="I19" s="4" t="s">
        <v>78</v>
      </c>
    </row>
    <row r="20" spans="1:9" s="5" customFormat="1" ht="12.75" customHeight="1">
      <c r="A20" s="1"/>
      <c r="B20" s="2"/>
      <c r="C20" s="3"/>
      <c r="D20" s="4"/>
      <c r="E20" s="1"/>
      <c r="F20" s="4"/>
      <c r="G20" s="4"/>
      <c r="H20" s="4"/>
      <c r="I20" s="4"/>
    </row>
  </sheetData>
  <sheetProtection/>
  <mergeCells count="1">
    <mergeCell ref="A14:C1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Metroplan</dc:creator>
  <cp:keywords/>
  <dc:description/>
  <cp:lastModifiedBy>Jonas</cp:lastModifiedBy>
  <cp:lastPrinted>2023-09-26T19:28:15Z</cp:lastPrinted>
  <dcterms:created xsi:type="dcterms:W3CDTF">2021-06-10T18:16:36Z</dcterms:created>
  <dcterms:modified xsi:type="dcterms:W3CDTF">2023-10-24T16:35:19Z</dcterms:modified>
  <cp:category/>
  <cp:version/>
  <cp:contentType/>
  <cp:contentStatus/>
</cp:coreProperties>
</file>